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defaultThemeVersion="166925"/>
  <mc:AlternateContent xmlns:mc="http://schemas.openxmlformats.org/markup-compatibility/2006">
    <mc:Choice Requires="x15">
      <x15ac:absPath xmlns:x15ac="http://schemas.microsoft.com/office/spreadsheetml/2010/11/ac" url="https://act4sa.sharepoint.com/sites/CoptheData/Shared Documents/SAPD Budget Dashboard/"/>
    </mc:Choice>
  </mc:AlternateContent>
  <xr:revisionPtr revIDLastSave="0" documentId="8_{CA1A8CAE-F0AF-4FEC-AC91-7C2ACB3C8A48}" xr6:coauthVersionLast="47" xr6:coauthVersionMax="47" xr10:uidLastSave="{00000000-0000-0000-0000-000000000000}"/>
  <bookViews>
    <workbookView xWindow="-93" yWindow="-93" windowWidth="25786" windowHeight="13866" tabRatio="814" firstSheet="1" activeTab="17" xr2:uid="{69B50C2E-4B38-4FE6-9FC8-7DDCA0B05A2C}"/>
  </bookViews>
  <sheets>
    <sheet name="fiscal years" sheetId="4" r:id="rId1"/>
    <sheet name="Inflation Constants Table" sheetId="18" r:id="rId2"/>
    <sheet name="Inflation-adj budget items" sheetId="3" r:id="rId3"/>
    <sheet name="SAPD GF as Pct of COSA GF" sheetId="2" r:id="rId4"/>
    <sheet name="Authorized positions" sheetId="1" r:id="rId5"/>
    <sheet name="Population" sheetId="7" r:id="rId6"/>
    <sheet name="Crime rates" sheetId="10" r:id="rId7"/>
    <sheet name="Response times" sheetId="8" r:id="rId8"/>
    <sheet name="Call volume" sheetId="9" r:id="rId9"/>
    <sheet name="Budgeted vs actual expenses " sheetId="21" state="hidden" r:id="rId10"/>
    <sheet name="Yearly Budglet line Details" sheetId="22" r:id="rId11"/>
    <sheet name="Summary Yearly Budget" sheetId="23" r:id="rId12"/>
    <sheet name="SAPD vs COSA vis" sheetId="24" r:id="rId13"/>
    <sheet name="CBA legal svc utilizers" sheetId="14" r:id="rId14"/>
    <sheet name="CBA legal svc costs" sheetId="16" r:id="rId15"/>
    <sheet name="CBA legal svc count by category" sheetId="15" r:id="rId16"/>
    <sheet name="Arbitration expenses (2)" sheetId="20" r:id="rId17"/>
    <sheet name="Arbitration expenses" sheetId="17" r:id="rId18"/>
  </sheets>
  <definedNames>
    <definedName name="_xlnm._FilterDatabase" localSheetId="2" hidden="1">'Inflation-adj budget items'!$A$1:$D$1</definedName>
    <definedName name="_xlnm._FilterDatabase" localSheetId="3" hidden="1">'SAPD GF as Pct of COSA GF'!$A$1:$D$1</definedName>
    <definedName name="_xlnm._FilterDatabase" localSheetId="10" hidden="1">'Yearly Budglet line Details'!$A$1:$G$1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4" i="1"/>
  <c r="C5" i="1"/>
  <c r="C6" i="1"/>
  <c r="C7" i="1"/>
  <c r="C8" i="1"/>
  <c r="C9" i="1"/>
  <c r="C10" i="1"/>
  <c r="C2" i="1"/>
  <c r="C8" i="23"/>
  <c r="C15" i="23"/>
  <c r="C22" i="23"/>
  <c r="C29" i="23"/>
  <c r="C36" i="23"/>
  <c r="C43" i="23"/>
  <c r="H3" i="22"/>
  <c r="I3" i="22"/>
  <c r="H4" i="22"/>
  <c r="I4" i="22"/>
  <c r="H5" i="22"/>
  <c r="I5" i="22"/>
  <c r="H6" i="22"/>
  <c r="I6" i="22"/>
  <c r="H7" i="22"/>
  <c r="I7" i="22"/>
  <c r="H8" i="22"/>
  <c r="I8" i="22"/>
  <c r="H9" i="22"/>
  <c r="I9" i="22"/>
  <c r="H10" i="22"/>
  <c r="I10" i="22"/>
  <c r="H11" i="22"/>
  <c r="I11" i="22"/>
  <c r="H12" i="22"/>
  <c r="I12" i="22"/>
  <c r="H13" i="22"/>
  <c r="I13" i="22"/>
  <c r="H14" i="22"/>
  <c r="I14" i="22"/>
  <c r="H15" i="22"/>
  <c r="I15" i="22"/>
  <c r="H16" i="22"/>
  <c r="I16" i="22"/>
  <c r="H17" i="22"/>
  <c r="I17" i="22"/>
  <c r="H18" i="22"/>
  <c r="I18" i="22"/>
  <c r="H19" i="22"/>
  <c r="I19" i="22"/>
  <c r="H20" i="22"/>
  <c r="I20" i="22"/>
  <c r="H21" i="22"/>
  <c r="I21" i="22"/>
  <c r="H22" i="22"/>
  <c r="I22" i="22"/>
  <c r="H23" i="22"/>
  <c r="I23" i="22"/>
  <c r="H24" i="22"/>
  <c r="I24" i="22"/>
  <c r="H25" i="22"/>
  <c r="I25" i="22"/>
  <c r="H26" i="22"/>
  <c r="I26" i="22"/>
  <c r="H27" i="22"/>
  <c r="I27" i="22"/>
  <c r="H28" i="22"/>
  <c r="I28" i="22"/>
  <c r="H29" i="22"/>
  <c r="I29" i="22"/>
  <c r="H30" i="22"/>
  <c r="I30" i="22"/>
  <c r="H31" i="22"/>
  <c r="I31" i="22"/>
  <c r="H32" i="22"/>
  <c r="I32" i="22"/>
  <c r="H33" i="22"/>
  <c r="I33" i="22"/>
  <c r="H34" i="22"/>
  <c r="I34" i="22"/>
  <c r="H35" i="22"/>
  <c r="I35" i="22"/>
  <c r="H36" i="22"/>
  <c r="I36" i="22"/>
  <c r="H37" i="22"/>
  <c r="I37" i="22"/>
  <c r="H38" i="22"/>
  <c r="I38" i="22"/>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H68" i="22"/>
  <c r="I68" i="22"/>
  <c r="H69" i="22"/>
  <c r="I69" i="22"/>
  <c r="H70" i="22"/>
  <c r="I70" i="22"/>
  <c r="H71" i="22"/>
  <c r="I71" i="22"/>
  <c r="H72" i="22"/>
  <c r="I72" i="22"/>
  <c r="H73" i="22"/>
  <c r="I73" i="22"/>
  <c r="H74" i="22"/>
  <c r="I74" i="22"/>
  <c r="H75" i="22"/>
  <c r="I75" i="22"/>
  <c r="H76" i="22"/>
  <c r="I76" i="22"/>
  <c r="H77" i="22"/>
  <c r="I77" i="22"/>
  <c r="H78" i="22"/>
  <c r="I78" i="22"/>
  <c r="H79" i="22"/>
  <c r="I79" i="22"/>
  <c r="H80" i="22"/>
  <c r="I80" i="22"/>
  <c r="H81" i="22"/>
  <c r="I81" i="22"/>
  <c r="H82" i="22"/>
  <c r="I82" i="22"/>
  <c r="H83" i="22"/>
  <c r="I83" i="22"/>
  <c r="H84" i="22"/>
  <c r="I84" i="22"/>
  <c r="H85" i="22"/>
  <c r="I85" i="22"/>
  <c r="H86" i="22"/>
  <c r="I86" i="22"/>
  <c r="H87" i="22"/>
  <c r="I87" i="22"/>
  <c r="H88" i="22"/>
  <c r="I88" i="22"/>
  <c r="H89" i="22"/>
  <c r="I89" i="22"/>
  <c r="H90" i="22"/>
  <c r="I90" i="22"/>
  <c r="H91" i="22"/>
  <c r="I91" i="22"/>
  <c r="H92" i="22"/>
  <c r="I92" i="22"/>
  <c r="H93" i="22"/>
  <c r="I93" i="22"/>
  <c r="H94" i="22"/>
  <c r="I94" i="22"/>
  <c r="H95" i="22"/>
  <c r="I95" i="22"/>
  <c r="H96" i="22"/>
  <c r="I96" i="22"/>
  <c r="H97" i="22"/>
  <c r="I97" i="22"/>
  <c r="H98" i="22"/>
  <c r="I98" i="22"/>
  <c r="H99" i="22"/>
  <c r="I99" i="22"/>
  <c r="H100" i="22"/>
  <c r="I100" i="22"/>
  <c r="H101" i="22"/>
  <c r="I101" i="22"/>
  <c r="H102" i="22"/>
  <c r="I102" i="22"/>
  <c r="H103" i="22"/>
  <c r="I103" i="22"/>
  <c r="H104" i="22"/>
  <c r="I104" i="22"/>
  <c r="H105" i="22"/>
  <c r="I105" i="22"/>
  <c r="H106" i="22"/>
  <c r="I106" i="22"/>
  <c r="H107" i="22"/>
  <c r="I107" i="22"/>
  <c r="H108" i="22"/>
  <c r="I108" i="22"/>
  <c r="H109" i="22"/>
  <c r="I109" i="22"/>
  <c r="H110" i="22"/>
  <c r="I110" i="22"/>
  <c r="H111" i="22"/>
  <c r="I111" i="22"/>
  <c r="H112" i="22"/>
  <c r="I112" i="22"/>
  <c r="H113" i="22"/>
  <c r="I113" i="22"/>
  <c r="H114" i="22"/>
  <c r="I114" i="22"/>
  <c r="H115" i="22"/>
  <c r="I115" i="22"/>
  <c r="H116" i="22"/>
  <c r="I116" i="22"/>
  <c r="H117" i="22"/>
  <c r="I117" i="22"/>
  <c r="H118" i="22"/>
  <c r="I118" i="22"/>
  <c r="H119" i="22"/>
  <c r="I119" i="22"/>
  <c r="H120" i="22"/>
  <c r="I120" i="22"/>
  <c r="H121" i="22"/>
  <c r="I121" i="22"/>
  <c r="H122" i="22"/>
  <c r="I122" i="22"/>
  <c r="H123" i="22"/>
  <c r="I123" i="22"/>
  <c r="H124" i="22"/>
  <c r="I124" i="22"/>
  <c r="H125" i="22"/>
  <c r="I125" i="22"/>
  <c r="H126" i="22"/>
  <c r="I126" i="22"/>
  <c r="H127" i="22"/>
  <c r="I127" i="22"/>
  <c r="H128" i="22"/>
  <c r="I128" i="22"/>
  <c r="H129" i="22"/>
  <c r="I129" i="22"/>
  <c r="H130" i="22"/>
  <c r="I130" i="22"/>
  <c r="H131" i="22"/>
  <c r="I131" i="22"/>
  <c r="H132" i="22"/>
  <c r="I132" i="22"/>
  <c r="H133" i="22"/>
  <c r="I133" i="22"/>
  <c r="H134" i="22"/>
  <c r="I134" i="22"/>
  <c r="H135" i="22"/>
  <c r="I135" i="22"/>
  <c r="H136" i="22"/>
  <c r="I136" i="22"/>
  <c r="H137" i="22"/>
  <c r="I137" i="22"/>
  <c r="H138" i="22"/>
  <c r="I138" i="22"/>
  <c r="H139" i="22"/>
  <c r="I139" i="22"/>
  <c r="H140" i="22"/>
  <c r="I140" i="22"/>
  <c r="H141" i="22"/>
  <c r="I141" i="22"/>
  <c r="H142" i="22"/>
  <c r="I142" i="22"/>
  <c r="H143" i="22"/>
  <c r="I143" i="22"/>
  <c r="H144" i="22"/>
  <c r="I144" i="22"/>
  <c r="H145" i="22"/>
  <c r="I145" i="22"/>
  <c r="H146" i="22"/>
  <c r="I146" i="22"/>
  <c r="H147" i="22"/>
  <c r="I147" i="22"/>
  <c r="H148" i="22"/>
  <c r="I148" i="22"/>
  <c r="H149" i="22"/>
  <c r="I149" i="22"/>
  <c r="H150" i="22"/>
  <c r="I150" i="22"/>
  <c r="H151" i="22"/>
  <c r="I151" i="22"/>
  <c r="H152" i="22"/>
  <c r="I152" i="22"/>
  <c r="H153" i="22"/>
  <c r="I153" i="22"/>
  <c r="H154" i="22"/>
  <c r="I154" i="22"/>
  <c r="H155" i="22"/>
  <c r="I155" i="22"/>
  <c r="H156" i="22"/>
  <c r="I156" i="22"/>
  <c r="H157" i="22"/>
  <c r="I157" i="22"/>
  <c r="H158" i="22"/>
  <c r="I158" i="22"/>
  <c r="H159" i="22"/>
  <c r="I159" i="22"/>
  <c r="H160" i="22"/>
  <c r="I160" i="22"/>
  <c r="H161" i="22"/>
  <c r="I161" i="22"/>
  <c r="H162" i="22"/>
  <c r="I162" i="22"/>
  <c r="H163" i="22"/>
  <c r="I163" i="22"/>
  <c r="H164" i="22"/>
  <c r="I164" i="22"/>
  <c r="H165" i="22"/>
  <c r="I165" i="22"/>
  <c r="H166" i="22"/>
  <c r="I166" i="22"/>
  <c r="H167" i="22"/>
  <c r="I167" i="22"/>
  <c r="H168" i="22"/>
  <c r="I168" i="22"/>
  <c r="H169" i="22"/>
  <c r="I169" i="22"/>
  <c r="H170" i="22"/>
  <c r="I170" i="22"/>
  <c r="H171" i="22"/>
  <c r="I171" i="22"/>
  <c r="H172" i="22"/>
  <c r="I172" i="22"/>
  <c r="H173" i="22"/>
  <c r="I173" i="22"/>
  <c r="H174" i="22"/>
  <c r="I174" i="22"/>
  <c r="H175" i="22"/>
  <c r="I175" i="22"/>
  <c r="H176" i="22"/>
  <c r="I176" i="22"/>
  <c r="H177" i="22"/>
  <c r="I177" i="22"/>
  <c r="H178" i="22"/>
  <c r="I178" i="22"/>
  <c r="H179" i="22"/>
  <c r="I179" i="22"/>
  <c r="H180" i="22"/>
  <c r="I180" i="22"/>
  <c r="H181" i="22"/>
  <c r="I181" i="22"/>
  <c r="H182" i="22"/>
  <c r="I182" i="22"/>
  <c r="H183" i="22"/>
  <c r="I183" i="22"/>
  <c r="H184" i="22"/>
  <c r="I184" i="22"/>
  <c r="H185" i="22"/>
  <c r="I185" i="22"/>
  <c r="H186" i="22"/>
  <c r="I186" i="22"/>
  <c r="H187" i="22"/>
  <c r="I187" i="22"/>
  <c r="H188" i="22"/>
  <c r="I188" i="22"/>
  <c r="H189" i="22"/>
  <c r="I189" i="22"/>
  <c r="H190" i="22"/>
  <c r="I190" i="22"/>
  <c r="H191" i="22"/>
  <c r="I191" i="22"/>
  <c r="H192" i="22"/>
  <c r="I192" i="22"/>
  <c r="H193" i="22"/>
  <c r="I193" i="22"/>
  <c r="H194" i="22"/>
  <c r="I194" i="22"/>
  <c r="H195" i="22"/>
  <c r="I195" i="22"/>
  <c r="H196" i="22"/>
  <c r="I196" i="22"/>
  <c r="H197" i="22"/>
  <c r="I197" i="22"/>
  <c r="H198" i="22"/>
  <c r="I198" i="22"/>
  <c r="H199" i="22"/>
  <c r="I199" i="22"/>
  <c r="H200" i="22"/>
  <c r="I200" i="22"/>
  <c r="H201" i="22"/>
  <c r="I201" i="22"/>
  <c r="H202" i="22"/>
  <c r="I202" i="22"/>
  <c r="H203" i="22"/>
  <c r="I203" i="22"/>
  <c r="H204" i="22"/>
  <c r="I204" i="22"/>
  <c r="H205" i="22"/>
  <c r="I205" i="22"/>
  <c r="H206" i="22"/>
  <c r="I206" i="22"/>
  <c r="H207" i="22"/>
  <c r="I207" i="22"/>
  <c r="H208" i="22"/>
  <c r="I208" i="22"/>
  <c r="H209" i="22"/>
  <c r="I209" i="22"/>
  <c r="H210" i="22"/>
  <c r="I210" i="22"/>
  <c r="H211" i="22"/>
  <c r="I211" i="22"/>
  <c r="H212" i="22"/>
  <c r="I212" i="22"/>
  <c r="H213" i="22"/>
  <c r="I213" i="22"/>
  <c r="H214" i="22"/>
  <c r="I214" i="22"/>
  <c r="H215" i="22"/>
  <c r="I215" i="22"/>
  <c r="H216" i="22"/>
  <c r="I216" i="22"/>
  <c r="H217" i="22"/>
  <c r="I217" i="22"/>
  <c r="H218" i="22"/>
  <c r="I218" i="22"/>
  <c r="H219" i="22"/>
  <c r="I219" i="22"/>
  <c r="H220" i="22"/>
  <c r="I220" i="22"/>
  <c r="H221" i="22"/>
  <c r="I221" i="22"/>
  <c r="H222" i="22"/>
  <c r="I222" i="22"/>
  <c r="H223" i="22"/>
  <c r="I223" i="22"/>
  <c r="H224" i="22"/>
  <c r="I224" i="22"/>
  <c r="H225" i="22"/>
  <c r="I225" i="22"/>
  <c r="H226" i="22"/>
  <c r="I226" i="22"/>
  <c r="H227" i="22"/>
  <c r="I227" i="22"/>
  <c r="H228" i="22"/>
  <c r="I228" i="22"/>
  <c r="H229" i="22"/>
  <c r="I229" i="22"/>
  <c r="H230" i="22"/>
  <c r="I230" i="22"/>
  <c r="H231" i="22"/>
  <c r="I231" i="22"/>
  <c r="H232" i="22"/>
  <c r="I232" i="22"/>
  <c r="H233" i="22"/>
  <c r="I233" i="22"/>
  <c r="H234" i="22"/>
  <c r="I234" i="22"/>
  <c r="H235" i="22"/>
  <c r="I235" i="22"/>
  <c r="H236" i="22"/>
  <c r="I236" i="22"/>
  <c r="H237" i="22"/>
  <c r="I237" i="22"/>
  <c r="H238" i="22"/>
  <c r="I238" i="22"/>
  <c r="H239" i="22"/>
  <c r="I239" i="22"/>
  <c r="H240" i="22"/>
  <c r="I240" i="22"/>
  <c r="H241" i="22"/>
  <c r="I241" i="22"/>
  <c r="H242" i="22"/>
  <c r="I242" i="22"/>
  <c r="H243" i="22"/>
  <c r="I243" i="22"/>
  <c r="H244" i="22"/>
  <c r="I244" i="22"/>
  <c r="H245" i="22"/>
  <c r="I245" i="22"/>
  <c r="H246" i="22"/>
  <c r="I246" i="22"/>
  <c r="H247" i="22"/>
  <c r="I247" i="22"/>
  <c r="H248" i="22"/>
  <c r="I248" i="22"/>
  <c r="H249" i="22"/>
  <c r="I249" i="22"/>
  <c r="H250" i="22"/>
  <c r="I250" i="22"/>
  <c r="H251" i="22"/>
  <c r="I251" i="22"/>
  <c r="H252" i="22"/>
  <c r="I252" i="22"/>
  <c r="H253" i="22"/>
  <c r="I253" i="22"/>
  <c r="H254" i="22"/>
  <c r="I254" i="22"/>
  <c r="H255" i="22"/>
  <c r="I255" i="22"/>
  <c r="H256" i="22"/>
  <c r="I256" i="22"/>
  <c r="H257" i="22"/>
  <c r="I257" i="22"/>
  <c r="H258" i="22"/>
  <c r="I258" i="22"/>
  <c r="H259" i="22"/>
  <c r="I259" i="22"/>
  <c r="H260" i="22"/>
  <c r="I260" i="22"/>
  <c r="H261" i="22"/>
  <c r="I261" i="22"/>
  <c r="H262" i="22"/>
  <c r="I262" i="22"/>
  <c r="H263" i="22"/>
  <c r="I263" i="22"/>
  <c r="H264" i="22"/>
  <c r="I264" i="22"/>
  <c r="H265" i="22"/>
  <c r="I265" i="22"/>
  <c r="H266" i="22"/>
  <c r="I266" i="22"/>
  <c r="H267" i="22"/>
  <c r="I267" i="22"/>
  <c r="H268" i="22"/>
  <c r="I268" i="22"/>
  <c r="H269" i="22"/>
  <c r="I269" i="22"/>
  <c r="H270" i="22"/>
  <c r="I270" i="22"/>
  <c r="H271" i="22"/>
  <c r="I271" i="22"/>
  <c r="H272" i="22"/>
  <c r="I272" i="22"/>
  <c r="H273" i="22"/>
  <c r="I273" i="22"/>
  <c r="H274" i="22"/>
  <c r="I274" i="22"/>
  <c r="H275" i="22"/>
  <c r="I275" i="22"/>
  <c r="H276" i="22"/>
  <c r="I276" i="22"/>
  <c r="H277" i="22"/>
  <c r="I277" i="22"/>
  <c r="H278" i="22"/>
  <c r="I278" i="22"/>
  <c r="H279" i="22"/>
  <c r="I279" i="22"/>
  <c r="H280" i="22"/>
  <c r="I280" i="22"/>
  <c r="H281" i="22"/>
  <c r="I281" i="22"/>
  <c r="H282" i="22"/>
  <c r="I282" i="22"/>
  <c r="H283" i="22"/>
  <c r="I283" i="22"/>
  <c r="H284" i="22"/>
  <c r="I284" i="22"/>
  <c r="H285" i="22"/>
  <c r="I285" i="22"/>
  <c r="H286" i="22"/>
  <c r="I286" i="22"/>
  <c r="H287" i="22"/>
  <c r="I287" i="22"/>
  <c r="H288" i="22"/>
  <c r="I288" i="22"/>
  <c r="H289" i="22"/>
  <c r="I289" i="22"/>
  <c r="H290" i="22"/>
  <c r="I290" i="22"/>
  <c r="H291" i="22"/>
  <c r="I291" i="22"/>
  <c r="H292" i="22"/>
  <c r="I292" i="22"/>
  <c r="H293" i="22"/>
  <c r="I293" i="22"/>
  <c r="H294" i="22"/>
  <c r="I294" i="22"/>
  <c r="H295" i="22"/>
  <c r="I295" i="22"/>
  <c r="H296" i="22"/>
  <c r="I296" i="22"/>
  <c r="H297" i="22"/>
  <c r="I297" i="22"/>
  <c r="H298" i="22"/>
  <c r="I298" i="22"/>
  <c r="H299" i="22"/>
  <c r="I299" i="22"/>
  <c r="H300" i="22"/>
  <c r="I300" i="22"/>
  <c r="H301" i="22"/>
  <c r="I301" i="22"/>
  <c r="H302" i="22"/>
  <c r="I302" i="22"/>
  <c r="H303" i="22"/>
  <c r="I303" i="22"/>
  <c r="H304" i="22"/>
  <c r="I304" i="22"/>
  <c r="H305" i="22"/>
  <c r="I305" i="22"/>
  <c r="H306" i="22"/>
  <c r="I306" i="22"/>
  <c r="H307" i="22"/>
  <c r="I307" i="22"/>
  <c r="H308" i="22"/>
  <c r="I308" i="22"/>
  <c r="H309" i="22"/>
  <c r="I309" i="22"/>
  <c r="H310" i="22"/>
  <c r="I310" i="22"/>
  <c r="H311" i="22"/>
  <c r="I311" i="22"/>
  <c r="H312" i="22"/>
  <c r="I312" i="22"/>
  <c r="H313" i="22"/>
  <c r="I313" i="22"/>
  <c r="H314" i="22"/>
  <c r="I314" i="22"/>
  <c r="H315" i="22"/>
  <c r="I315" i="22"/>
  <c r="H316" i="22"/>
  <c r="I316" i="22"/>
  <c r="H317" i="22"/>
  <c r="I317" i="22"/>
  <c r="H318" i="22"/>
  <c r="I318" i="22"/>
  <c r="H319" i="22"/>
  <c r="I319" i="22"/>
  <c r="H320" i="22"/>
  <c r="I320" i="22"/>
  <c r="H321" i="22"/>
  <c r="I321" i="22"/>
  <c r="H322" i="22"/>
  <c r="I322" i="22"/>
  <c r="H323" i="22"/>
  <c r="I323" i="22"/>
  <c r="H324" i="22"/>
  <c r="I324" i="22"/>
  <c r="H325" i="22"/>
  <c r="I325" i="22"/>
  <c r="H326" i="22"/>
  <c r="I326" i="22"/>
  <c r="H327" i="22"/>
  <c r="I327" i="22"/>
  <c r="H328" i="22"/>
  <c r="I328" i="22"/>
  <c r="H329" i="22"/>
  <c r="I329" i="22"/>
  <c r="H330" i="22"/>
  <c r="I330" i="22"/>
  <c r="H331" i="22"/>
  <c r="I331" i="22"/>
  <c r="H332" i="22"/>
  <c r="I332" i="22"/>
  <c r="H333" i="22"/>
  <c r="I333" i="22"/>
  <c r="H334" i="22"/>
  <c r="I334" i="22"/>
  <c r="H335" i="22"/>
  <c r="I335" i="22"/>
  <c r="H336" i="22"/>
  <c r="I336" i="22"/>
  <c r="H337" i="22"/>
  <c r="I337" i="22"/>
  <c r="H338" i="22"/>
  <c r="I338" i="22"/>
  <c r="H339" i="22"/>
  <c r="I339" i="22"/>
  <c r="H340" i="22"/>
  <c r="I340" i="22"/>
  <c r="H341" i="22"/>
  <c r="I341" i="22"/>
  <c r="H342" i="22"/>
  <c r="I342" i="22"/>
  <c r="H343" i="22"/>
  <c r="I343" i="22"/>
  <c r="H344" i="22"/>
  <c r="I344" i="22"/>
  <c r="H345" i="22"/>
  <c r="I345" i="22"/>
  <c r="H346" i="22"/>
  <c r="I346" i="22"/>
  <c r="H347" i="22"/>
  <c r="I347" i="22"/>
  <c r="H348" i="22"/>
  <c r="I348" i="22"/>
  <c r="H349" i="22"/>
  <c r="I349" i="22"/>
  <c r="H350" i="22"/>
  <c r="I350" i="22"/>
  <c r="H351" i="22"/>
  <c r="I351" i="22"/>
  <c r="H352" i="22"/>
  <c r="I352" i="22"/>
  <c r="H353" i="22"/>
  <c r="I353" i="22"/>
  <c r="H354" i="22"/>
  <c r="I354" i="22"/>
  <c r="H355" i="22"/>
  <c r="I355" i="22"/>
  <c r="H356" i="22"/>
  <c r="I356" i="22"/>
  <c r="H357" i="22"/>
  <c r="I357" i="22"/>
  <c r="H358" i="22"/>
  <c r="I358" i="22"/>
  <c r="H359" i="22"/>
  <c r="I359" i="22"/>
  <c r="H360" i="22"/>
  <c r="I360" i="22"/>
  <c r="H361" i="22"/>
  <c r="I361" i="22"/>
  <c r="H362" i="22"/>
  <c r="I362" i="22"/>
  <c r="H363" i="22"/>
  <c r="I363" i="22"/>
  <c r="H364" i="22"/>
  <c r="I364" i="22"/>
  <c r="H365" i="22"/>
  <c r="I365" i="22"/>
  <c r="H366" i="22"/>
  <c r="I366" i="22"/>
  <c r="H367" i="22"/>
  <c r="I367" i="22"/>
  <c r="H368" i="22"/>
  <c r="I368" i="22"/>
  <c r="H369" i="22"/>
  <c r="I369" i="22"/>
  <c r="H370" i="22"/>
  <c r="I370" i="22"/>
  <c r="H371" i="22"/>
  <c r="I371" i="22"/>
  <c r="H372" i="22"/>
  <c r="I372" i="22"/>
  <c r="H373" i="22"/>
  <c r="I373" i="22"/>
  <c r="H374" i="22"/>
  <c r="I374" i="22"/>
  <c r="H375" i="22"/>
  <c r="I375" i="22"/>
  <c r="H376" i="22"/>
  <c r="I376" i="22"/>
  <c r="H377" i="22"/>
  <c r="I377" i="22"/>
  <c r="H378" i="22"/>
  <c r="I378" i="22"/>
  <c r="H379" i="22"/>
  <c r="I379" i="22"/>
  <c r="H380" i="22"/>
  <c r="I380" i="22"/>
  <c r="H381" i="22"/>
  <c r="I381" i="22"/>
  <c r="H382" i="22"/>
  <c r="I382" i="22"/>
  <c r="H383" i="22"/>
  <c r="I383" i="22"/>
  <c r="H384" i="22"/>
  <c r="I384" i="22"/>
  <c r="H385" i="22"/>
  <c r="I385" i="22"/>
  <c r="H386" i="22"/>
  <c r="I386" i="22"/>
  <c r="H387" i="22"/>
  <c r="I387" i="22"/>
  <c r="H388" i="22"/>
  <c r="I388" i="22"/>
  <c r="H389" i="22"/>
  <c r="I389" i="22"/>
  <c r="H390" i="22"/>
  <c r="I390" i="22"/>
  <c r="H391" i="22"/>
  <c r="I391" i="22"/>
  <c r="H392" i="22"/>
  <c r="I392" i="22"/>
  <c r="H393" i="22"/>
  <c r="I393" i="22"/>
  <c r="H394" i="22"/>
  <c r="I394" i="22"/>
  <c r="H395" i="22"/>
  <c r="I395" i="22"/>
  <c r="H396" i="22"/>
  <c r="I396" i="22"/>
  <c r="H397" i="22"/>
  <c r="I397" i="22"/>
  <c r="H398" i="22"/>
  <c r="I398" i="22"/>
  <c r="H399" i="22"/>
  <c r="I399" i="22"/>
  <c r="H400" i="22"/>
  <c r="I400" i="22"/>
  <c r="H401" i="22"/>
  <c r="I401" i="22"/>
  <c r="H402" i="22"/>
  <c r="I402" i="22"/>
  <c r="H403" i="22"/>
  <c r="I403" i="22"/>
  <c r="H404" i="22"/>
  <c r="I404" i="22"/>
  <c r="H405" i="22"/>
  <c r="I405" i="22"/>
  <c r="H406" i="22"/>
  <c r="I406" i="22"/>
  <c r="H407" i="22"/>
  <c r="I407" i="22"/>
  <c r="H408" i="22"/>
  <c r="I408" i="22"/>
  <c r="H409" i="22"/>
  <c r="I409" i="22"/>
  <c r="H410" i="22"/>
  <c r="I410" i="22"/>
  <c r="H411" i="22"/>
  <c r="I411" i="22"/>
  <c r="H412" i="22"/>
  <c r="I412" i="22"/>
  <c r="H413" i="22"/>
  <c r="I413" i="22"/>
  <c r="H414" i="22"/>
  <c r="I414" i="22"/>
  <c r="H415" i="22"/>
  <c r="I415" i="22"/>
  <c r="H416" i="22"/>
  <c r="I416" i="22"/>
  <c r="H417" i="22"/>
  <c r="I417" i="22"/>
  <c r="H418" i="22"/>
  <c r="I418" i="22"/>
  <c r="H419" i="22"/>
  <c r="I419" i="22"/>
  <c r="H420" i="22"/>
  <c r="I420" i="22"/>
  <c r="H421" i="22"/>
  <c r="I421" i="22"/>
  <c r="H422" i="22"/>
  <c r="I422" i="22"/>
  <c r="H423" i="22"/>
  <c r="I423" i="22"/>
  <c r="H424" i="22"/>
  <c r="I424" i="22"/>
  <c r="H425" i="22"/>
  <c r="I425" i="22"/>
  <c r="H426" i="22"/>
  <c r="I426" i="22"/>
  <c r="H427" i="22"/>
  <c r="I427" i="22"/>
  <c r="H428" i="22"/>
  <c r="I428" i="22"/>
  <c r="H429" i="22"/>
  <c r="I429" i="22"/>
  <c r="H430" i="22"/>
  <c r="I430" i="22"/>
  <c r="H431" i="22"/>
  <c r="I431" i="22"/>
  <c r="H432" i="22"/>
  <c r="I432" i="22"/>
  <c r="H433" i="22"/>
  <c r="I433" i="22"/>
  <c r="H434" i="22"/>
  <c r="I434" i="22"/>
  <c r="H435" i="22"/>
  <c r="I435" i="22"/>
  <c r="H436" i="22"/>
  <c r="I436" i="22"/>
  <c r="H437" i="22"/>
  <c r="I437" i="22"/>
  <c r="H438" i="22"/>
  <c r="I438" i="22"/>
  <c r="H439" i="22"/>
  <c r="I439" i="22"/>
  <c r="H440" i="22"/>
  <c r="I440" i="22"/>
  <c r="H441" i="22"/>
  <c r="I441" i="22"/>
  <c r="H442" i="22"/>
  <c r="I442" i="22"/>
  <c r="H443" i="22"/>
  <c r="I443" i="22"/>
  <c r="H444" i="22"/>
  <c r="I444" i="22"/>
  <c r="H445" i="22"/>
  <c r="I445" i="22"/>
  <c r="H446" i="22"/>
  <c r="I446" i="22"/>
  <c r="H447" i="22"/>
  <c r="I447" i="22"/>
  <c r="H448" i="22"/>
  <c r="I448" i="22"/>
  <c r="H449" i="22"/>
  <c r="I449" i="22"/>
  <c r="H450" i="22"/>
  <c r="I450" i="22"/>
  <c r="H451" i="22"/>
  <c r="I451" i="22"/>
  <c r="H452" i="22"/>
  <c r="I452" i="22"/>
  <c r="H453" i="22"/>
  <c r="I453" i="22"/>
  <c r="H454" i="22"/>
  <c r="I454" i="22"/>
  <c r="H455" i="22"/>
  <c r="I455" i="22"/>
  <c r="H456" i="22"/>
  <c r="I456" i="22"/>
  <c r="H457" i="22"/>
  <c r="I457" i="22"/>
  <c r="H458" i="22"/>
  <c r="I458" i="22"/>
  <c r="H459" i="22"/>
  <c r="I459" i="22"/>
  <c r="H460" i="22"/>
  <c r="I460" i="22"/>
  <c r="H461" i="22"/>
  <c r="I461" i="22"/>
  <c r="H462" i="22"/>
  <c r="I462" i="22"/>
  <c r="H463" i="22"/>
  <c r="I463" i="22"/>
  <c r="H464" i="22"/>
  <c r="I464" i="22"/>
  <c r="H465" i="22"/>
  <c r="I465" i="22"/>
  <c r="H466" i="22"/>
  <c r="I466" i="22"/>
  <c r="H467" i="22"/>
  <c r="I467" i="22"/>
  <c r="H468" i="22"/>
  <c r="I468" i="22"/>
  <c r="H469" i="22"/>
  <c r="I469" i="22"/>
  <c r="H470" i="22"/>
  <c r="I470" i="22"/>
  <c r="H471" i="22"/>
  <c r="I471" i="22"/>
  <c r="H472" i="22"/>
  <c r="I472" i="22"/>
  <c r="H473" i="22"/>
  <c r="I473" i="22"/>
  <c r="H474" i="22"/>
  <c r="I474" i="22"/>
  <c r="H475" i="22"/>
  <c r="I475" i="22"/>
  <c r="H476" i="22"/>
  <c r="I476" i="22"/>
  <c r="H477" i="22"/>
  <c r="I477" i="22"/>
  <c r="H478" i="22"/>
  <c r="I478" i="22"/>
  <c r="H479" i="22"/>
  <c r="I479" i="22"/>
  <c r="H480" i="22"/>
  <c r="I480" i="22"/>
  <c r="H481" i="22"/>
  <c r="I481" i="22"/>
  <c r="H482" i="22"/>
  <c r="I482" i="22"/>
  <c r="H483" i="22"/>
  <c r="I483" i="22"/>
  <c r="H484" i="22"/>
  <c r="I484" i="22"/>
  <c r="H485" i="22"/>
  <c r="I485" i="22"/>
  <c r="H486" i="22"/>
  <c r="I486" i="22"/>
  <c r="H487" i="22"/>
  <c r="I487" i="22"/>
  <c r="H488" i="22"/>
  <c r="I488" i="22"/>
  <c r="H489" i="22"/>
  <c r="I489" i="22"/>
  <c r="H490" i="22"/>
  <c r="I490" i="22"/>
  <c r="H491" i="22"/>
  <c r="I491" i="22"/>
  <c r="H492" i="22"/>
  <c r="I492" i="22"/>
  <c r="H493" i="22"/>
  <c r="I493" i="22"/>
  <c r="H494" i="22"/>
  <c r="I494" i="22"/>
  <c r="H495" i="22"/>
  <c r="I495" i="22"/>
  <c r="H496" i="22"/>
  <c r="I496" i="22"/>
  <c r="H497" i="22"/>
  <c r="I497" i="22"/>
  <c r="H498" i="22"/>
  <c r="I498" i="22"/>
  <c r="H499" i="22"/>
  <c r="I499" i="22"/>
  <c r="H500" i="22"/>
  <c r="I500" i="22"/>
  <c r="H501" i="22"/>
  <c r="I501" i="22"/>
  <c r="H502" i="22"/>
  <c r="I502" i="22"/>
  <c r="H503" i="22"/>
  <c r="I503" i="22"/>
  <c r="H504" i="22"/>
  <c r="I504" i="22"/>
  <c r="H505" i="22"/>
  <c r="I505" i="22"/>
  <c r="H506" i="22"/>
  <c r="I506" i="22"/>
  <c r="H507" i="22"/>
  <c r="I507" i="22"/>
  <c r="H508" i="22"/>
  <c r="I508" i="22"/>
  <c r="H509" i="22"/>
  <c r="I509" i="22"/>
  <c r="H510" i="22"/>
  <c r="I510" i="22"/>
  <c r="H511" i="22"/>
  <c r="I511" i="22"/>
  <c r="H512" i="22"/>
  <c r="I512" i="22"/>
  <c r="H513" i="22"/>
  <c r="I513" i="22"/>
  <c r="H514" i="22"/>
  <c r="I514" i="22"/>
  <c r="H515" i="22"/>
  <c r="I515" i="22"/>
  <c r="H516" i="22"/>
  <c r="I516" i="22"/>
  <c r="H517" i="22"/>
  <c r="I517" i="22"/>
  <c r="H518" i="22"/>
  <c r="I518" i="22"/>
  <c r="H519" i="22"/>
  <c r="I519" i="22"/>
  <c r="H520" i="22"/>
  <c r="I520" i="22"/>
  <c r="H521" i="22"/>
  <c r="I521" i="22"/>
  <c r="H522" i="22"/>
  <c r="I522" i="22"/>
  <c r="H523" i="22"/>
  <c r="I523" i="22"/>
  <c r="H524" i="22"/>
  <c r="I524" i="22"/>
  <c r="H525" i="22"/>
  <c r="I525" i="22"/>
  <c r="H526" i="22"/>
  <c r="I526" i="22"/>
  <c r="H527" i="22"/>
  <c r="I527" i="22"/>
  <c r="H528" i="22"/>
  <c r="I528" i="22"/>
  <c r="H529" i="22"/>
  <c r="I529" i="22"/>
  <c r="H530" i="22"/>
  <c r="I530" i="22"/>
  <c r="H531" i="22"/>
  <c r="I531" i="22"/>
  <c r="H532" i="22"/>
  <c r="I532" i="22"/>
  <c r="H533" i="22"/>
  <c r="I533" i="22"/>
  <c r="H534" i="22"/>
  <c r="I534" i="22"/>
  <c r="H535" i="22"/>
  <c r="I535" i="22"/>
  <c r="H536" i="22"/>
  <c r="I536" i="22"/>
  <c r="H537" i="22"/>
  <c r="I537" i="22"/>
  <c r="H538" i="22"/>
  <c r="I538" i="22"/>
  <c r="H539" i="22"/>
  <c r="I539" i="22"/>
  <c r="H540" i="22"/>
  <c r="I540" i="22"/>
  <c r="H541" i="22"/>
  <c r="I541" i="22"/>
  <c r="H542" i="22"/>
  <c r="I542" i="22"/>
  <c r="H543" i="22"/>
  <c r="I543" i="22"/>
  <c r="H544" i="22"/>
  <c r="I544" i="22"/>
  <c r="H545" i="22"/>
  <c r="I545" i="22"/>
  <c r="H546" i="22"/>
  <c r="I546" i="22"/>
  <c r="H547" i="22"/>
  <c r="I547" i="22"/>
  <c r="H548" i="22"/>
  <c r="I548" i="22"/>
  <c r="H549" i="22"/>
  <c r="I549" i="22"/>
  <c r="H550" i="22"/>
  <c r="I550" i="22"/>
  <c r="H551" i="22"/>
  <c r="I551" i="22"/>
  <c r="H552" i="22"/>
  <c r="I552" i="22"/>
  <c r="H553" i="22"/>
  <c r="I553" i="22"/>
  <c r="H554" i="22"/>
  <c r="I554" i="22"/>
  <c r="H555" i="22"/>
  <c r="I555" i="22"/>
  <c r="H556" i="22"/>
  <c r="I556" i="22"/>
  <c r="H557" i="22"/>
  <c r="I557" i="22"/>
  <c r="H558" i="22"/>
  <c r="I558" i="22"/>
  <c r="H559" i="22"/>
  <c r="I559" i="22"/>
  <c r="H560" i="22"/>
  <c r="I560" i="22"/>
  <c r="H561" i="22"/>
  <c r="I561" i="22"/>
  <c r="H562" i="22"/>
  <c r="I562" i="22"/>
  <c r="H563" i="22"/>
  <c r="I563" i="22"/>
  <c r="H564" i="22"/>
  <c r="I564" i="22"/>
  <c r="H565" i="22"/>
  <c r="I565" i="22"/>
  <c r="H566" i="22"/>
  <c r="I566" i="22"/>
  <c r="H567" i="22"/>
  <c r="I567" i="22"/>
  <c r="H568" i="22"/>
  <c r="I568" i="22"/>
  <c r="H569" i="22"/>
  <c r="I569" i="22"/>
  <c r="H570" i="22"/>
  <c r="I570" i="22"/>
  <c r="H571" i="22"/>
  <c r="I571" i="22"/>
  <c r="H572" i="22"/>
  <c r="I572" i="22"/>
  <c r="H573" i="22"/>
  <c r="I573" i="22"/>
  <c r="H574" i="22"/>
  <c r="I574" i="22"/>
  <c r="H575" i="22"/>
  <c r="I575" i="22"/>
  <c r="H576" i="22"/>
  <c r="I576" i="22"/>
  <c r="H577" i="22"/>
  <c r="I577" i="22"/>
  <c r="H578" i="22"/>
  <c r="I578" i="22"/>
  <c r="H579" i="22"/>
  <c r="I579" i="22"/>
  <c r="H580" i="22"/>
  <c r="I580" i="22"/>
  <c r="H581" i="22"/>
  <c r="I581" i="22"/>
  <c r="H582" i="22"/>
  <c r="I582" i="22"/>
  <c r="H583" i="22"/>
  <c r="I583" i="22"/>
  <c r="H584" i="22"/>
  <c r="I584" i="22"/>
  <c r="H585" i="22"/>
  <c r="I585" i="22"/>
  <c r="H586" i="22"/>
  <c r="I586" i="22"/>
  <c r="H587" i="22"/>
  <c r="I587" i="22"/>
  <c r="H588" i="22"/>
  <c r="I588" i="22"/>
  <c r="H589" i="22"/>
  <c r="I589" i="22"/>
  <c r="H590" i="22"/>
  <c r="I590" i="22"/>
  <c r="H591" i="22"/>
  <c r="I591" i="22"/>
  <c r="H592" i="22"/>
  <c r="I592" i="22"/>
  <c r="H593" i="22"/>
  <c r="I593" i="22"/>
  <c r="H594" i="22"/>
  <c r="I594" i="22"/>
  <c r="H595" i="22"/>
  <c r="I595" i="22"/>
  <c r="H596" i="22"/>
  <c r="I596" i="22"/>
  <c r="H597" i="22"/>
  <c r="I597" i="22"/>
  <c r="H598" i="22"/>
  <c r="I598" i="22"/>
  <c r="H599" i="22"/>
  <c r="I599" i="22"/>
  <c r="H600" i="22"/>
  <c r="I600" i="22"/>
  <c r="H601" i="22"/>
  <c r="I601" i="22"/>
  <c r="H602" i="22"/>
  <c r="I602" i="22"/>
  <c r="H603" i="22"/>
  <c r="I603" i="22"/>
  <c r="H604" i="22"/>
  <c r="I604" i="22"/>
  <c r="H605" i="22"/>
  <c r="I605" i="22"/>
  <c r="H606" i="22"/>
  <c r="I606" i="22"/>
  <c r="H607" i="22"/>
  <c r="I607" i="22"/>
  <c r="H608" i="22"/>
  <c r="I608" i="22"/>
  <c r="H609" i="22"/>
  <c r="I609" i="22"/>
  <c r="H610" i="22"/>
  <c r="I610" i="22"/>
  <c r="H611" i="22"/>
  <c r="I611" i="22"/>
  <c r="H612" i="22"/>
  <c r="I612" i="22"/>
  <c r="H613" i="22"/>
  <c r="I613" i="22"/>
  <c r="H614" i="22"/>
  <c r="I614" i="22"/>
  <c r="H615" i="22"/>
  <c r="I615" i="22"/>
  <c r="H616" i="22"/>
  <c r="I616" i="22"/>
  <c r="H617" i="22"/>
  <c r="I617" i="22"/>
  <c r="H618" i="22"/>
  <c r="I618" i="22"/>
  <c r="H619" i="22"/>
  <c r="I619" i="22"/>
  <c r="H620" i="22"/>
  <c r="I620" i="22"/>
  <c r="H621" i="22"/>
  <c r="I621" i="22"/>
  <c r="H622" i="22"/>
  <c r="I622" i="22"/>
  <c r="H623" i="22"/>
  <c r="I623" i="22"/>
  <c r="H624" i="22"/>
  <c r="I624" i="22"/>
  <c r="H625" i="22"/>
  <c r="I625" i="22"/>
  <c r="H626" i="22"/>
  <c r="I626" i="22"/>
  <c r="H627" i="22"/>
  <c r="I627" i="22"/>
  <c r="H628" i="22"/>
  <c r="I628" i="22"/>
  <c r="H629" i="22"/>
  <c r="I629" i="22"/>
  <c r="H630" i="22"/>
  <c r="I630" i="22"/>
  <c r="H631" i="22"/>
  <c r="I631" i="22"/>
  <c r="H632" i="22"/>
  <c r="I632" i="22"/>
  <c r="H633" i="22"/>
  <c r="I633" i="22"/>
  <c r="H634" i="22"/>
  <c r="I634" i="22"/>
  <c r="H635" i="22"/>
  <c r="I635" i="22"/>
  <c r="H636" i="22"/>
  <c r="I636" i="22"/>
  <c r="H637" i="22"/>
  <c r="I637" i="22"/>
  <c r="H638" i="22"/>
  <c r="I638" i="22"/>
  <c r="H639" i="22"/>
  <c r="I639" i="22"/>
  <c r="H640" i="22"/>
  <c r="I640" i="22"/>
  <c r="H641" i="22"/>
  <c r="I641" i="22"/>
  <c r="H642" i="22"/>
  <c r="I642" i="22"/>
  <c r="H643" i="22"/>
  <c r="I643" i="22"/>
  <c r="H644" i="22"/>
  <c r="I644" i="22"/>
  <c r="H645" i="22"/>
  <c r="I645" i="22"/>
  <c r="H646" i="22"/>
  <c r="I646" i="22"/>
  <c r="H647" i="22"/>
  <c r="I647" i="22"/>
  <c r="H648" i="22"/>
  <c r="I648" i="22"/>
  <c r="H649" i="22"/>
  <c r="I649" i="22"/>
  <c r="H650" i="22"/>
  <c r="I650" i="22"/>
  <c r="H651" i="22"/>
  <c r="I651" i="22"/>
  <c r="H652" i="22"/>
  <c r="I652" i="22"/>
  <c r="H653" i="22"/>
  <c r="I653" i="22"/>
  <c r="H654" i="22"/>
  <c r="I654" i="22"/>
  <c r="H655" i="22"/>
  <c r="I655" i="22"/>
  <c r="H656" i="22"/>
  <c r="I656" i="22"/>
  <c r="H657" i="22"/>
  <c r="I657" i="22"/>
  <c r="H658" i="22"/>
  <c r="I658" i="22"/>
  <c r="H659" i="22"/>
  <c r="I659" i="22"/>
  <c r="H660" i="22"/>
  <c r="I660" i="22"/>
  <c r="H661" i="22"/>
  <c r="I661" i="22"/>
  <c r="H662" i="22"/>
  <c r="I662" i="22"/>
  <c r="H663" i="22"/>
  <c r="I663" i="22"/>
  <c r="H664" i="22"/>
  <c r="I664" i="22"/>
  <c r="H665" i="22"/>
  <c r="I665" i="22"/>
  <c r="H666" i="22"/>
  <c r="I666" i="22"/>
  <c r="H667" i="22"/>
  <c r="I667" i="22"/>
  <c r="H668" i="22"/>
  <c r="I668" i="22"/>
  <c r="H669" i="22"/>
  <c r="I669" i="22"/>
  <c r="H670" i="22"/>
  <c r="I670" i="22"/>
  <c r="H671" i="22"/>
  <c r="I671" i="22"/>
  <c r="H672" i="22"/>
  <c r="I672" i="22"/>
  <c r="H673" i="22"/>
  <c r="I673" i="22"/>
  <c r="H674" i="22"/>
  <c r="I674" i="22"/>
  <c r="H675" i="22"/>
  <c r="I675" i="22"/>
  <c r="H676" i="22"/>
  <c r="I676" i="22"/>
  <c r="H677" i="22"/>
  <c r="I677" i="22"/>
  <c r="H678" i="22"/>
  <c r="I678" i="22"/>
  <c r="H679" i="22"/>
  <c r="I679" i="22"/>
  <c r="H680" i="22"/>
  <c r="I680" i="22"/>
  <c r="H681" i="22"/>
  <c r="I681" i="22"/>
  <c r="H682" i="22"/>
  <c r="I682" i="22"/>
  <c r="H683" i="22"/>
  <c r="I683" i="22"/>
  <c r="H684" i="22"/>
  <c r="I684" i="22"/>
  <c r="H685" i="22"/>
  <c r="I685" i="22"/>
  <c r="H686" i="22"/>
  <c r="I686" i="22"/>
  <c r="H687" i="22"/>
  <c r="I687" i="22"/>
  <c r="H688" i="22"/>
  <c r="I688" i="22"/>
  <c r="H689" i="22"/>
  <c r="I689" i="22"/>
  <c r="H690" i="22"/>
  <c r="I690" i="22"/>
  <c r="H691" i="22"/>
  <c r="I691" i="22"/>
  <c r="H692" i="22"/>
  <c r="I692" i="22"/>
  <c r="H693" i="22"/>
  <c r="I693" i="22"/>
  <c r="H694" i="22"/>
  <c r="I694" i="22"/>
  <c r="H695" i="22"/>
  <c r="I695" i="22"/>
  <c r="H696" i="22"/>
  <c r="I696" i="22"/>
  <c r="H697" i="22"/>
  <c r="I697" i="22"/>
  <c r="H698" i="22"/>
  <c r="I698" i="22"/>
  <c r="H699" i="22"/>
  <c r="I699" i="22"/>
  <c r="H700" i="22"/>
  <c r="I700" i="22"/>
  <c r="H701" i="22"/>
  <c r="I701" i="22"/>
  <c r="H702" i="22"/>
  <c r="I702" i="22"/>
  <c r="H703" i="22"/>
  <c r="I703" i="22"/>
  <c r="H704" i="22"/>
  <c r="I704" i="22"/>
  <c r="H705" i="22"/>
  <c r="I705" i="22"/>
  <c r="H706" i="22"/>
  <c r="I706" i="22"/>
  <c r="H707" i="22"/>
  <c r="I707" i="22"/>
  <c r="H708" i="22"/>
  <c r="I708" i="22"/>
  <c r="H709" i="22"/>
  <c r="I709" i="22"/>
  <c r="H710" i="22"/>
  <c r="I710" i="22"/>
  <c r="H711" i="22"/>
  <c r="I711" i="22"/>
  <c r="H712" i="22"/>
  <c r="I712" i="22"/>
  <c r="H713" i="22"/>
  <c r="I713" i="22"/>
  <c r="H714" i="22"/>
  <c r="I714" i="22"/>
  <c r="H715" i="22"/>
  <c r="I715" i="22"/>
  <c r="H716" i="22"/>
  <c r="I716" i="22"/>
  <c r="H717" i="22"/>
  <c r="I717" i="22"/>
  <c r="H718" i="22"/>
  <c r="I718" i="22"/>
  <c r="H719" i="22"/>
  <c r="I719" i="22"/>
  <c r="H720" i="22"/>
  <c r="I720" i="22"/>
  <c r="H721" i="22"/>
  <c r="I721" i="22"/>
  <c r="H722" i="22"/>
  <c r="I722" i="22"/>
  <c r="H723" i="22"/>
  <c r="I723" i="22"/>
  <c r="H724" i="22"/>
  <c r="I724" i="22"/>
  <c r="H725" i="22"/>
  <c r="I725" i="22"/>
  <c r="H726" i="22"/>
  <c r="I726" i="22"/>
  <c r="H727" i="22"/>
  <c r="I727" i="22"/>
  <c r="H728" i="22"/>
  <c r="I728" i="22"/>
  <c r="H729" i="22"/>
  <c r="I729" i="22"/>
  <c r="H730" i="22"/>
  <c r="I730" i="22"/>
  <c r="H731" i="22"/>
  <c r="I731" i="22"/>
  <c r="H732" i="22"/>
  <c r="I732" i="22"/>
  <c r="H733" i="22"/>
  <c r="I733" i="22"/>
  <c r="H734" i="22"/>
  <c r="I734" i="22"/>
  <c r="H735" i="22"/>
  <c r="I735" i="22"/>
  <c r="H736" i="22"/>
  <c r="I736" i="22"/>
  <c r="H737" i="22"/>
  <c r="I737" i="22"/>
  <c r="H738" i="22"/>
  <c r="I738" i="22"/>
  <c r="H739" i="22"/>
  <c r="I739" i="22"/>
  <c r="H740" i="22"/>
  <c r="I740" i="22"/>
  <c r="H741" i="22"/>
  <c r="I741" i="22"/>
  <c r="H742" i="22"/>
  <c r="I742" i="22"/>
  <c r="H743" i="22"/>
  <c r="I743" i="22"/>
  <c r="H744" i="22"/>
  <c r="I744" i="22"/>
  <c r="H745" i="22"/>
  <c r="I745" i="22"/>
  <c r="H746" i="22"/>
  <c r="I746" i="22"/>
  <c r="H747" i="22"/>
  <c r="I747" i="22"/>
  <c r="H748" i="22"/>
  <c r="I748" i="22"/>
  <c r="H749" i="22"/>
  <c r="I749" i="22"/>
  <c r="H750" i="22"/>
  <c r="I750" i="22"/>
  <c r="H751" i="22"/>
  <c r="I751" i="22"/>
  <c r="H752" i="22"/>
  <c r="I752" i="22"/>
  <c r="H753" i="22"/>
  <c r="I753" i="22"/>
  <c r="H754" i="22"/>
  <c r="I754" i="22"/>
  <c r="H755" i="22"/>
  <c r="I755" i="22"/>
  <c r="H756" i="22"/>
  <c r="I756" i="22"/>
  <c r="H757" i="22"/>
  <c r="I757" i="22"/>
  <c r="H758" i="22"/>
  <c r="I758" i="22"/>
  <c r="H759" i="22"/>
  <c r="I759" i="22"/>
  <c r="H760" i="22"/>
  <c r="I760" i="22"/>
  <c r="H761" i="22"/>
  <c r="I761" i="22"/>
  <c r="H762" i="22"/>
  <c r="I762" i="22"/>
  <c r="H763" i="22"/>
  <c r="I763" i="22"/>
  <c r="H764" i="22"/>
  <c r="I764" i="22"/>
  <c r="H765" i="22"/>
  <c r="I765" i="22"/>
  <c r="H766" i="22"/>
  <c r="I766" i="22"/>
  <c r="H767" i="22"/>
  <c r="I767" i="22"/>
  <c r="H768" i="22"/>
  <c r="I768" i="22"/>
  <c r="H769" i="22"/>
  <c r="I769" i="22"/>
  <c r="H770" i="22"/>
  <c r="I770" i="22"/>
  <c r="H771" i="22"/>
  <c r="I771" i="22"/>
  <c r="H772" i="22"/>
  <c r="I772" i="22"/>
  <c r="H773" i="22"/>
  <c r="I773" i="22"/>
  <c r="H774" i="22"/>
  <c r="I774" i="22"/>
  <c r="H775" i="22"/>
  <c r="I775" i="22"/>
  <c r="H776" i="22"/>
  <c r="I776" i="22"/>
  <c r="H777" i="22"/>
  <c r="I777" i="22"/>
  <c r="H778" i="22"/>
  <c r="I778" i="22"/>
  <c r="H779" i="22"/>
  <c r="I779" i="22"/>
  <c r="H780" i="22"/>
  <c r="I780" i="22"/>
  <c r="H781" i="22"/>
  <c r="I781" i="22"/>
  <c r="H782" i="22"/>
  <c r="I782" i="22"/>
  <c r="H783" i="22"/>
  <c r="I783" i="22"/>
  <c r="H784" i="22"/>
  <c r="I784" i="22"/>
  <c r="H785" i="22"/>
  <c r="I785" i="22"/>
  <c r="H786" i="22"/>
  <c r="I786" i="22"/>
  <c r="H787" i="22"/>
  <c r="I787" i="22"/>
  <c r="H788" i="22"/>
  <c r="I788" i="22"/>
  <c r="H789" i="22"/>
  <c r="I789" i="22"/>
  <c r="H790" i="22"/>
  <c r="I790" i="22"/>
  <c r="H791" i="22"/>
  <c r="I791" i="22"/>
  <c r="H792" i="22"/>
  <c r="I792" i="22"/>
  <c r="H793" i="22"/>
  <c r="I793" i="22"/>
  <c r="H794" i="22"/>
  <c r="I794" i="22"/>
  <c r="H795" i="22"/>
  <c r="I795" i="22"/>
  <c r="H796" i="22"/>
  <c r="I796" i="22"/>
  <c r="H797" i="22"/>
  <c r="I797" i="22"/>
  <c r="H798" i="22"/>
  <c r="I798" i="22"/>
  <c r="H799" i="22"/>
  <c r="I799" i="22"/>
  <c r="H800" i="22"/>
  <c r="I800" i="22"/>
  <c r="H801" i="22"/>
  <c r="I801" i="22"/>
  <c r="H802" i="22"/>
  <c r="I802" i="22"/>
  <c r="H803" i="22"/>
  <c r="I803" i="22"/>
  <c r="H804" i="22"/>
  <c r="I804" i="22"/>
  <c r="H805" i="22"/>
  <c r="I805" i="22"/>
  <c r="H806" i="22"/>
  <c r="I806" i="22"/>
  <c r="H807" i="22"/>
  <c r="I807" i="22"/>
  <c r="H808" i="22"/>
  <c r="I808" i="22"/>
  <c r="H809" i="22"/>
  <c r="I809" i="22"/>
  <c r="H810" i="22"/>
  <c r="I810" i="22"/>
  <c r="H811" i="22"/>
  <c r="I811" i="22"/>
  <c r="H812" i="22"/>
  <c r="I812" i="22"/>
  <c r="H813" i="22"/>
  <c r="I813" i="22"/>
  <c r="H814" i="22"/>
  <c r="I814" i="22"/>
  <c r="H815" i="22"/>
  <c r="I815" i="22"/>
  <c r="H816" i="22"/>
  <c r="I816" i="22"/>
  <c r="H817" i="22"/>
  <c r="I817" i="22"/>
  <c r="H818" i="22"/>
  <c r="I818" i="22"/>
  <c r="H819" i="22"/>
  <c r="I819" i="22"/>
  <c r="H820" i="22"/>
  <c r="I820" i="22"/>
  <c r="H821" i="22"/>
  <c r="I821" i="22"/>
  <c r="H822" i="22"/>
  <c r="I822" i="22"/>
  <c r="H823" i="22"/>
  <c r="I823" i="22"/>
  <c r="H824" i="22"/>
  <c r="I824" i="22"/>
  <c r="H825" i="22"/>
  <c r="I825" i="22"/>
  <c r="H826" i="22"/>
  <c r="I826" i="22"/>
  <c r="H827" i="22"/>
  <c r="I827" i="22"/>
  <c r="H828" i="22"/>
  <c r="I828" i="22"/>
  <c r="H829" i="22"/>
  <c r="I829" i="22"/>
  <c r="H830" i="22"/>
  <c r="I830" i="22"/>
  <c r="H831" i="22"/>
  <c r="I831" i="22"/>
  <c r="H832" i="22"/>
  <c r="I832" i="22"/>
  <c r="H833" i="22"/>
  <c r="I833" i="22"/>
  <c r="H834" i="22"/>
  <c r="I834" i="22"/>
  <c r="H835" i="22"/>
  <c r="I835" i="22"/>
  <c r="H836" i="22"/>
  <c r="I836" i="22"/>
  <c r="H837" i="22"/>
  <c r="I837" i="22"/>
  <c r="H838" i="22"/>
  <c r="I838" i="22"/>
  <c r="H839" i="22"/>
  <c r="I839" i="22"/>
  <c r="H840" i="22"/>
  <c r="I840" i="22"/>
  <c r="H841" i="22"/>
  <c r="I841" i="22"/>
  <c r="H842" i="22"/>
  <c r="I842" i="22"/>
  <c r="H843" i="22"/>
  <c r="I843" i="22"/>
  <c r="H844" i="22"/>
  <c r="I844" i="22"/>
  <c r="H845" i="22"/>
  <c r="I845" i="22"/>
  <c r="H846" i="22"/>
  <c r="I846" i="22"/>
  <c r="H847" i="22"/>
  <c r="I847" i="22"/>
  <c r="H848" i="22"/>
  <c r="I848" i="22"/>
  <c r="H849" i="22"/>
  <c r="I849" i="22"/>
  <c r="H850" i="22"/>
  <c r="I850" i="22"/>
  <c r="H851" i="22"/>
  <c r="I851" i="22"/>
  <c r="H852" i="22"/>
  <c r="I852" i="22"/>
  <c r="H853" i="22"/>
  <c r="I853" i="22"/>
  <c r="H854" i="22"/>
  <c r="I854" i="22"/>
  <c r="H855" i="22"/>
  <c r="I855" i="22"/>
  <c r="H856" i="22"/>
  <c r="I856" i="22"/>
  <c r="H857" i="22"/>
  <c r="I857" i="22"/>
  <c r="H858" i="22"/>
  <c r="I858" i="22"/>
  <c r="H859" i="22"/>
  <c r="I859" i="22"/>
  <c r="H860" i="22"/>
  <c r="I860" i="22"/>
  <c r="H861" i="22"/>
  <c r="I861" i="22"/>
  <c r="H862" i="22"/>
  <c r="I862" i="22"/>
  <c r="H863" i="22"/>
  <c r="I863" i="22"/>
  <c r="H864" i="22"/>
  <c r="I864" i="22"/>
  <c r="H865" i="22"/>
  <c r="I865" i="22"/>
  <c r="H866" i="22"/>
  <c r="I866" i="22"/>
  <c r="H867" i="22"/>
  <c r="I867" i="22"/>
  <c r="H868" i="22"/>
  <c r="I868" i="22"/>
  <c r="H869" i="22"/>
  <c r="I869" i="22"/>
  <c r="H870" i="22"/>
  <c r="I870" i="22"/>
  <c r="H871" i="22"/>
  <c r="I871" i="22"/>
  <c r="H872" i="22"/>
  <c r="I872" i="22"/>
  <c r="H873" i="22"/>
  <c r="I873" i="22"/>
  <c r="H874" i="22"/>
  <c r="I874" i="22"/>
  <c r="H875" i="22"/>
  <c r="I875" i="22"/>
  <c r="H876" i="22"/>
  <c r="I876" i="22"/>
  <c r="H877" i="22"/>
  <c r="I877" i="22"/>
  <c r="H878" i="22"/>
  <c r="I878" i="22"/>
  <c r="H879" i="22"/>
  <c r="I879" i="22"/>
  <c r="H880" i="22"/>
  <c r="I880" i="22"/>
  <c r="H881" i="22"/>
  <c r="I881" i="22"/>
  <c r="H882" i="22"/>
  <c r="I882" i="22"/>
  <c r="H883" i="22"/>
  <c r="I883" i="22"/>
  <c r="H884" i="22"/>
  <c r="I884" i="22"/>
  <c r="H885" i="22"/>
  <c r="I885" i="22"/>
  <c r="H886" i="22"/>
  <c r="I886" i="22"/>
  <c r="H887" i="22"/>
  <c r="I887" i="22"/>
  <c r="H888" i="22"/>
  <c r="I888" i="22"/>
  <c r="H889" i="22"/>
  <c r="I889" i="22"/>
  <c r="H890" i="22"/>
  <c r="I890" i="22"/>
  <c r="H891" i="22"/>
  <c r="I891" i="22"/>
  <c r="H892" i="22"/>
  <c r="I892" i="22"/>
  <c r="H893" i="22"/>
  <c r="I893" i="22"/>
  <c r="H894" i="22"/>
  <c r="I894" i="22"/>
  <c r="H895" i="22"/>
  <c r="I895" i="22"/>
  <c r="H896" i="22"/>
  <c r="I896" i="22"/>
  <c r="H897" i="22"/>
  <c r="I897" i="22"/>
  <c r="H898" i="22"/>
  <c r="I898" i="22"/>
  <c r="H899" i="22"/>
  <c r="I899" i="22"/>
  <c r="H900" i="22"/>
  <c r="I900" i="22"/>
  <c r="H901" i="22"/>
  <c r="I901" i="22"/>
  <c r="H902" i="22"/>
  <c r="I902" i="22"/>
  <c r="H903" i="22"/>
  <c r="I903" i="22"/>
  <c r="H904" i="22"/>
  <c r="I904" i="22"/>
  <c r="H905" i="22"/>
  <c r="I905" i="22"/>
  <c r="H906" i="22"/>
  <c r="I906" i="22"/>
  <c r="H907" i="22"/>
  <c r="I907" i="22"/>
  <c r="H908" i="22"/>
  <c r="I908" i="22"/>
  <c r="H909" i="22"/>
  <c r="I909" i="22"/>
  <c r="H910" i="22"/>
  <c r="I910" i="22"/>
  <c r="H911" i="22"/>
  <c r="I911" i="22"/>
  <c r="H912" i="22"/>
  <c r="I912" i="22"/>
  <c r="H913" i="22"/>
  <c r="I913" i="22"/>
  <c r="H914" i="22"/>
  <c r="I914" i="22"/>
  <c r="H915" i="22"/>
  <c r="I915" i="22"/>
  <c r="H916" i="22"/>
  <c r="I916" i="22"/>
  <c r="H917" i="22"/>
  <c r="I917" i="22"/>
  <c r="H918" i="22"/>
  <c r="I918" i="22"/>
  <c r="H919" i="22"/>
  <c r="I919" i="22"/>
  <c r="H920" i="22"/>
  <c r="I920" i="22"/>
  <c r="H921" i="22"/>
  <c r="I921" i="22"/>
  <c r="H922" i="22"/>
  <c r="I922" i="22"/>
  <c r="H923" i="22"/>
  <c r="I923" i="22"/>
  <c r="H924" i="22"/>
  <c r="I924" i="22"/>
  <c r="H925" i="22"/>
  <c r="I925" i="22"/>
  <c r="H926" i="22"/>
  <c r="I926" i="22"/>
  <c r="H927" i="22"/>
  <c r="I927" i="22"/>
  <c r="H928" i="22"/>
  <c r="I928" i="22"/>
  <c r="H929" i="22"/>
  <c r="I929" i="22"/>
  <c r="H930" i="22"/>
  <c r="I930" i="22"/>
  <c r="H931" i="22"/>
  <c r="I931" i="22"/>
  <c r="H932" i="22"/>
  <c r="I932" i="22"/>
  <c r="H933" i="22"/>
  <c r="I933" i="22"/>
  <c r="H934" i="22"/>
  <c r="I934" i="22"/>
  <c r="H935" i="22"/>
  <c r="I935" i="22"/>
  <c r="H936" i="22"/>
  <c r="I936" i="22"/>
  <c r="H937" i="22"/>
  <c r="I937" i="22"/>
  <c r="H938" i="22"/>
  <c r="I938" i="22"/>
  <c r="H939" i="22"/>
  <c r="I939" i="22"/>
  <c r="H940" i="22"/>
  <c r="I940" i="22"/>
  <c r="H941" i="22"/>
  <c r="I941" i="22"/>
  <c r="H942" i="22"/>
  <c r="I942" i="22"/>
  <c r="H943" i="22"/>
  <c r="I943" i="22"/>
  <c r="H944" i="22"/>
  <c r="I944" i="22"/>
  <c r="H945" i="22"/>
  <c r="I945" i="22"/>
  <c r="H946" i="22"/>
  <c r="I946" i="22"/>
  <c r="H947" i="22"/>
  <c r="I947" i="22"/>
  <c r="H948" i="22"/>
  <c r="I948" i="22"/>
  <c r="H949" i="22"/>
  <c r="I949" i="22"/>
  <c r="H950" i="22"/>
  <c r="I950" i="22"/>
  <c r="H951" i="22"/>
  <c r="I951" i="22"/>
  <c r="H952" i="22"/>
  <c r="I952" i="22"/>
  <c r="H953" i="22"/>
  <c r="I953" i="22"/>
  <c r="H954" i="22"/>
  <c r="I954" i="22"/>
  <c r="H955" i="22"/>
  <c r="I955" i="22"/>
  <c r="H956" i="22"/>
  <c r="I956" i="22"/>
  <c r="H957" i="22"/>
  <c r="I957" i="22"/>
  <c r="H958" i="22"/>
  <c r="I958" i="22"/>
  <c r="H959" i="22"/>
  <c r="I959" i="22"/>
  <c r="H960" i="22"/>
  <c r="I960" i="22"/>
  <c r="H961" i="22"/>
  <c r="I961" i="22"/>
  <c r="H962" i="22"/>
  <c r="I962" i="22"/>
  <c r="H963" i="22"/>
  <c r="I963" i="22"/>
  <c r="H964" i="22"/>
  <c r="I964" i="22"/>
  <c r="H965" i="22"/>
  <c r="I965" i="22"/>
  <c r="H966" i="22"/>
  <c r="I966" i="22"/>
  <c r="H967" i="22"/>
  <c r="I967" i="22"/>
  <c r="H968" i="22"/>
  <c r="I968" i="22"/>
  <c r="H969" i="22"/>
  <c r="I969" i="22"/>
  <c r="H970" i="22"/>
  <c r="I970" i="22"/>
  <c r="H971" i="22"/>
  <c r="I971" i="22"/>
  <c r="H972" i="22"/>
  <c r="I972" i="22"/>
  <c r="H973" i="22"/>
  <c r="I973" i="22"/>
  <c r="H974" i="22"/>
  <c r="I974" i="22"/>
  <c r="H975" i="22"/>
  <c r="I975" i="22"/>
  <c r="H976" i="22"/>
  <c r="I976" i="22"/>
  <c r="H977" i="22"/>
  <c r="I977" i="22"/>
  <c r="H978" i="22"/>
  <c r="I978" i="22"/>
  <c r="H979" i="22"/>
  <c r="I979" i="22"/>
  <c r="H980" i="22"/>
  <c r="I980" i="22"/>
  <c r="H981" i="22"/>
  <c r="I981" i="22"/>
  <c r="H982" i="22"/>
  <c r="I982" i="22"/>
  <c r="H983" i="22"/>
  <c r="I983" i="22"/>
  <c r="H984" i="22"/>
  <c r="I984" i="22"/>
  <c r="H985" i="22"/>
  <c r="I985" i="22"/>
  <c r="H986" i="22"/>
  <c r="I986" i="22"/>
  <c r="H987" i="22"/>
  <c r="I987" i="22"/>
  <c r="H988" i="22"/>
  <c r="I988" i="22"/>
  <c r="H989" i="22"/>
  <c r="I989" i="22"/>
  <c r="H990" i="22"/>
  <c r="I990" i="22"/>
  <c r="H991" i="22"/>
  <c r="I991" i="22"/>
  <c r="H992" i="22"/>
  <c r="I992" i="22"/>
  <c r="H993" i="22"/>
  <c r="I993" i="22"/>
  <c r="H994" i="22"/>
  <c r="I994" i="22"/>
  <c r="H995" i="22"/>
  <c r="I995" i="22"/>
  <c r="H996" i="22"/>
  <c r="I996" i="22"/>
  <c r="H997" i="22"/>
  <c r="I997" i="22"/>
  <c r="H998" i="22"/>
  <c r="I998" i="22"/>
  <c r="H999" i="22"/>
  <c r="I999" i="22"/>
  <c r="H1000" i="22"/>
  <c r="I1000" i="22"/>
  <c r="H1001" i="22"/>
  <c r="I1001" i="22"/>
  <c r="H1002" i="22"/>
  <c r="I1002" i="22"/>
  <c r="H1003" i="22"/>
  <c r="I1003" i="22"/>
  <c r="H1004" i="22"/>
  <c r="I1004" i="22"/>
  <c r="H1005" i="22"/>
  <c r="I1005" i="22"/>
  <c r="H1006" i="22"/>
  <c r="I1006" i="22"/>
  <c r="H1007" i="22"/>
  <c r="I1007" i="22"/>
  <c r="H1008" i="22"/>
  <c r="I1008" i="22"/>
  <c r="H1009" i="22"/>
  <c r="I1009" i="22"/>
  <c r="H1010" i="22"/>
  <c r="I1010" i="22"/>
  <c r="H1011" i="22"/>
  <c r="I1011" i="22"/>
  <c r="H1012" i="22"/>
  <c r="I1012" i="22"/>
  <c r="H1013" i="22"/>
  <c r="I1013" i="22"/>
  <c r="H1014" i="22"/>
  <c r="I1014" i="22"/>
  <c r="H1015" i="22"/>
  <c r="I1015" i="22"/>
  <c r="H1016" i="22"/>
  <c r="I1016" i="22"/>
  <c r="H1017" i="22"/>
  <c r="I1017" i="22"/>
  <c r="H1018" i="22"/>
  <c r="I1018" i="22"/>
  <c r="H1019" i="22"/>
  <c r="I1019" i="22"/>
  <c r="H1020" i="22"/>
  <c r="I1020" i="22"/>
  <c r="H1021" i="22"/>
  <c r="I1021" i="22"/>
  <c r="H1022" i="22"/>
  <c r="I1022" i="22"/>
  <c r="H1023" i="22"/>
  <c r="I1023" i="22"/>
  <c r="H1024" i="22"/>
  <c r="I1024" i="22"/>
  <c r="H1025" i="22"/>
  <c r="I1025" i="22"/>
  <c r="H1026" i="22"/>
  <c r="I1026" i="22"/>
  <c r="H1027" i="22"/>
  <c r="I1027" i="22"/>
  <c r="H1028" i="22"/>
  <c r="I1028" i="22"/>
  <c r="H1029" i="22"/>
  <c r="I1029" i="22"/>
  <c r="H1030" i="22"/>
  <c r="I1030" i="22"/>
  <c r="H1031" i="22"/>
  <c r="I1031" i="22"/>
  <c r="H1032" i="22"/>
  <c r="I1032" i="22"/>
  <c r="H1033" i="22"/>
  <c r="I1033" i="22"/>
  <c r="H1034" i="22"/>
  <c r="I1034" i="22"/>
  <c r="H1035" i="22"/>
  <c r="I1035" i="22"/>
  <c r="H1036" i="22"/>
  <c r="I1036" i="22"/>
  <c r="H1037" i="22"/>
  <c r="I1037" i="22"/>
  <c r="H1038" i="22"/>
  <c r="I1038" i="22"/>
  <c r="H1039" i="22"/>
  <c r="I1039" i="22"/>
  <c r="H1040" i="22"/>
  <c r="I1040" i="22"/>
  <c r="H1041" i="22"/>
  <c r="I1041" i="22"/>
  <c r="H1042" i="22"/>
  <c r="I1042" i="22"/>
  <c r="H1043" i="22"/>
  <c r="I1043" i="22"/>
  <c r="H1044" i="22"/>
  <c r="I1044" i="22"/>
  <c r="H1045" i="22"/>
  <c r="I1045" i="22"/>
  <c r="H1046" i="22"/>
  <c r="I1046" i="22"/>
  <c r="H1047" i="22"/>
  <c r="I1047" i="22"/>
  <c r="H1048" i="22"/>
  <c r="I1048" i="22"/>
  <c r="H1049" i="22"/>
  <c r="I1049" i="22"/>
  <c r="H1050" i="22"/>
  <c r="I1050" i="22"/>
  <c r="H1051" i="22"/>
  <c r="I1051" i="22"/>
  <c r="H1052" i="22"/>
  <c r="I1052" i="22"/>
  <c r="H1053" i="22"/>
  <c r="I1053" i="22"/>
  <c r="H1054" i="22"/>
  <c r="I1054" i="22"/>
  <c r="H1055" i="22"/>
  <c r="I1055" i="22"/>
  <c r="H1056" i="22"/>
  <c r="I1056" i="22"/>
  <c r="H1057" i="22"/>
  <c r="I1057" i="22"/>
  <c r="H1058" i="22"/>
  <c r="I1058" i="22"/>
  <c r="H1059" i="22"/>
  <c r="I1059" i="22"/>
  <c r="H1060" i="22"/>
  <c r="I1060" i="22"/>
  <c r="H1061" i="22"/>
  <c r="I1061" i="22"/>
  <c r="H1062" i="22"/>
  <c r="I1062" i="22"/>
  <c r="H1063" i="22"/>
  <c r="I1063" i="22"/>
  <c r="H1064" i="22"/>
  <c r="I1064" i="22"/>
  <c r="H1065" i="22"/>
  <c r="I1065" i="22"/>
  <c r="H1066" i="22"/>
  <c r="I1066" i="22"/>
  <c r="H1067" i="22"/>
  <c r="I1067" i="22"/>
  <c r="H1068" i="22"/>
  <c r="I1068" i="22"/>
  <c r="H1069" i="22"/>
  <c r="I1069" i="22"/>
  <c r="H1070" i="22"/>
  <c r="I1070" i="22"/>
  <c r="H1071" i="22"/>
  <c r="I1071" i="22"/>
  <c r="H1072" i="22"/>
  <c r="I1072" i="22"/>
  <c r="H1073" i="22"/>
  <c r="I1073" i="22"/>
  <c r="H1074" i="22"/>
  <c r="I1074" i="22"/>
  <c r="H1075" i="22"/>
  <c r="I1075" i="22"/>
  <c r="H1076" i="22"/>
  <c r="I1076" i="22"/>
  <c r="H1077" i="22"/>
  <c r="I1077" i="22"/>
  <c r="H1078" i="22"/>
  <c r="I1078" i="22"/>
  <c r="H1079" i="22"/>
  <c r="I1079" i="22"/>
  <c r="H1080" i="22"/>
  <c r="I1080" i="22"/>
  <c r="H1081" i="22"/>
  <c r="I1081" i="22"/>
  <c r="H1082" i="22"/>
  <c r="I1082" i="22"/>
  <c r="H1083" i="22"/>
  <c r="I1083" i="22"/>
  <c r="H1084" i="22"/>
  <c r="I1084" i="22"/>
  <c r="H1085" i="22"/>
  <c r="I1085" i="22"/>
  <c r="H1086" i="22"/>
  <c r="I1086" i="22"/>
  <c r="H1087" i="22"/>
  <c r="I1087" i="22"/>
  <c r="H1088" i="22"/>
  <c r="I1088" i="22"/>
  <c r="H1089" i="22"/>
  <c r="I1089" i="22"/>
  <c r="H1090" i="22"/>
  <c r="I1090" i="22"/>
  <c r="H1091" i="22"/>
  <c r="I1091" i="22"/>
  <c r="H1092" i="22"/>
  <c r="I1092" i="22"/>
  <c r="H1093" i="22"/>
  <c r="I1093" i="22"/>
  <c r="H1094" i="22"/>
  <c r="I1094" i="22"/>
  <c r="H1095" i="22"/>
  <c r="I1095" i="22"/>
  <c r="H1096" i="22"/>
  <c r="I1096" i="22"/>
  <c r="H1097" i="22"/>
  <c r="I1097" i="22"/>
  <c r="H1098" i="22"/>
  <c r="I1098" i="22"/>
  <c r="H1099" i="22"/>
  <c r="I1099" i="22"/>
  <c r="H1100" i="22"/>
  <c r="I1100" i="22"/>
  <c r="H1101" i="22"/>
  <c r="I1101" i="22"/>
  <c r="H1102" i="22"/>
  <c r="I1102" i="22"/>
  <c r="H1103" i="22"/>
  <c r="I1103" i="22"/>
  <c r="H1104" i="22"/>
  <c r="I1104" i="22"/>
  <c r="H1105" i="22"/>
  <c r="I1105" i="22"/>
  <c r="H1106" i="22"/>
  <c r="I1106" i="22"/>
  <c r="H1107" i="22"/>
  <c r="I1107" i="22"/>
  <c r="H1108" i="22"/>
  <c r="I1108" i="22"/>
  <c r="H1109" i="22"/>
  <c r="I1109" i="22"/>
  <c r="H1110" i="22"/>
  <c r="I1110" i="22"/>
  <c r="H1111" i="22"/>
  <c r="I1111" i="22"/>
  <c r="H1112" i="22"/>
  <c r="I1112" i="22"/>
  <c r="H1113" i="22"/>
  <c r="I1113" i="22"/>
  <c r="H1114" i="22"/>
  <c r="I1114" i="22"/>
  <c r="H1115" i="22"/>
  <c r="I1115" i="22"/>
  <c r="H1116" i="22"/>
  <c r="I1116" i="22"/>
  <c r="H1117" i="22"/>
  <c r="I1117" i="22"/>
  <c r="H1118" i="22"/>
  <c r="I1118" i="22"/>
  <c r="H1119" i="22"/>
  <c r="I1119" i="22"/>
  <c r="H1120" i="22"/>
  <c r="I1120" i="22"/>
  <c r="H1121" i="22"/>
  <c r="I1121" i="22"/>
  <c r="H1122" i="22"/>
  <c r="I1122" i="22"/>
  <c r="H1123" i="22"/>
  <c r="I1123" i="22"/>
  <c r="H1124" i="22"/>
  <c r="I1124" i="22"/>
  <c r="H1125" i="22"/>
  <c r="I1125" i="22"/>
  <c r="H1126" i="22"/>
  <c r="I1126" i="22"/>
  <c r="H1127" i="22"/>
  <c r="I1127" i="22"/>
  <c r="H1128" i="22"/>
  <c r="I1128" i="22"/>
  <c r="H1129" i="22"/>
  <c r="I1129" i="22"/>
  <c r="H1130" i="22"/>
  <c r="I1130" i="22"/>
  <c r="H1131" i="22"/>
  <c r="I1131" i="22"/>
  <c r="H1132" i="22"/>
  <c r="I1132" i="22"/>
  <c r="H1133" i="22"/>
  <c r="I1133" i="22"/>
  <c r="H1134" i="22"/>
  <c r="I1134" i="22"/>
  <c r="H1135" i="22"/>
  <c r="I1135" i="22"/>
  <c r="H1136" i="22"/>
  <c r="I1136" i="22"/>
  <c r="H1137" i="22"/>
  <c r="I1137" i="22"/>
  <c r="H1138" i="22"/>
  <c r="I1138" i="22"/>
  <c r="H1139" i="22"/>
  <c r="I1139" i="22"/>
  <c r="H1140" i="22"/>
  <c r="I1140" i="22"/>
  <c r="H1141" i="22"/>
  <c r="I1141" i="22"/>
  <c r="H1142" i="22"/>
  <c r="I1142" i="22"/>
  <c r="H1143" i="22"/>
  <c r="I1143" i="22"/>
  <c r="H1144" i="22"/>
  <c r="I1144" i="22"/>
  <c r="H1145" i="22"/>
  <c r="I1145" i="22"/>
  <c r="H1146" i="22"/>
  <c r="I1146" i="22"/>
  <c r="H1147" i="22"/>
  <c r="I1147" i="22"/>
  <c r="H1148" i="22"/>
  <c r="I1148" i="22"/>
  <c r="H1149" i="22"/>
  <c r="I1149" i="22"/>
  <c r="H1150" i="22"/>
  <c r="I1150" i="22"/>
  <c r="H1151" i="22"/>
  <c r="I1151" i="22"/>
  <c r="H1152" i="22"/>
  <c r="I1152" i="22"/>
  <c r="H1153" i="22"/>
  <c r="I1153" i="22"/>
  <c r="H1154" i="22"/>
  <c r="I1154" i="22"/>
  <c r="H1155" i="22"/>
  <c r="I1155" i="22"/>
  <c r="H1156" i="22"/>
  <c r="I1156" i="22"/>
  <c r="H1157" i="22"/>
  <c r="I1157" i="22"/>
  <c r="H1158" i="22"/>
  <c r="I1158" i="22"/>
  <c r="H1159" i="22"/>
  <c r="I1159" i="22"/>
  <c r="H1160" i="22"/>
  <c r="I1160" i="22"/>
  <c r="H1161" i="22"/>
  <c r="I1161" i="22"/>
  <c r="H1162" i="22"/>
  <c r="I1162" i="22"/>
  <c r="H1163" i="22"/>
  <c r="I1163" i="22"/>
  <c r="H1164" i="22"/>
  <c r="I1164" i="22"/>
  <c r="H1165" i="22"/>
  <c r="I1165" i="22"/>
  <c r="H1166" i="22"/>
  <c r="I1166" i="22"/>
  <c r="H1167" i="22"/>
  <c r="I1167" i="22"/>
  <c r="H1168" i="22"/>
  <c r="I1168" i="22"/>
  <c r="H1169" i="22"/>
  <c r="I1169" i="22"/>
  <c r="H1170" i="22"/>
  <c r="I1170" i="22"/>
  <c r="H1171" i="22"/>
  <c r="I1171" i="22"/>
  <c r="H1172" i="22"/>
  <c r="I1172" i="22"/>
  <c r="H1173" i="22"/>
  <c r="I1173" i="22"/>
  <c r="H1174" i="22"/>
  <c r="I1174" i="22"/>
  <c r="H1175" i="22"/>
  <c r="I1175" i="22"/>
  <c r="H1176" i="22"/>
  <c r="I1176" i="22"/>
  <c r="H1177" i="22"/>
  <c r="I1177" i="22"/>
  <c r="H1178" i="22"/>
  <c r="I1178" i="22"/>
  <c r="H1179" i="22"/>
  <c r="I1179" i="22"/>
  <c r="H1180" i="22"/>
  <c r="I1180" i="22"/>
  <c r="H1181" i="22"/>
  <c r="I1181" i="22"/>
  <c r="H1182" i="22"/>
  <c r="I1182" i="22"/>
  <c r="H1183" i="22"/>
  <c r="I1183" i="22"/>
  <c r="H1184" i="22"/>
  <c r="I1184" i="22"/>
  <c r="H1185" i="22"/>
  <c r="I1185" i="22"/>
  <c r="H1186" i="22"/>
  <c r="I1186" i="22"/>
  <c r="H1187" i="22"/>
  <c r="I1187" i="22"/>
  <c r="H1188" i="22"/>
  <c r="I1188" i="22"/>
  <c r="H1189" i="22"/>
  <c r="I1189" i="22"/>
  <c r="H1190" i="22"/>
  <c r="I1190" i="22"/>
  <c r="H1191" i="22"/>
  <c r="I1191" i="22"/>
  <c r="H1192" i="22"/>
  <c r="I1192" i="22"/>
  <c r="H1193" i="22"/>
  <c r="I1193" i="22"/>
  <c r="H1194" i="22"/>
  <c r="I1194" i="22"/>
  <c r="H1195" i="22"/>
  <c r="I1195" i="22"/>
  <c r="H1196" i="22"/>
  <c r="I1196" i="22"/>
  <c r="H1197" i="22"/>
  <c r="I1197" i="22"/>
  <c r="H1198" i="22"/>
  <c r="I1198" i="22"/>
  <c r="H1199" i="22"/>
  <c r="I1199" i="22"/>
  <c r="H1200" i="22"/>
  <c r="I1200" i="22"/>
  <c r="H1201" i="22"/>
  <c r="I1201" i="22"/>
  <c r="H1202" i="22"/>
  <c r="I1202" i="22"/>
  <c r="H1203" i="22"/>
  <c r="I1203" i="22"/>
  <c r="H1204" i="22"/>
  <c r="I1204" i="22"/>
  <c r="H1205" i="22"/>
  <c r="I1205" i="22"/>
  <c r="H1206" i="22"/>
  <c r="I1206" i="22"/>
  <c r="H1207" i="22"/>
  <c r="I1207" i="22"/>
  <c r="H1208" i="22"/>
  <c r="I1208" i="22"/>
  <c r="H1209" i="22"/>
  <c r="I1209" i="22"/>
  <c r="H1210" i="22"/>
  <c r="I1210" i="22"/>
  <c r="H1211" i="22"/>
  <c r="I1211" i="22"/>
  <c r="H1212" i="22"/>
  <c r="I1212" i="22"/>
  <c r="H1213" i="22"/>
  <c r="I1213" i="22"/>
  <c r="H1214" i="22"/>
  <c r="I1214" i="22"/>
  <c r="H1215" i="22"/>
  <c r="I1215" i="22"/>
  <c r="H1216" i="22"/>
  <c r="I1216" i="22"/>
  <c r="H1217" i="22"/>
  <c r="I1217" i="22"/>
  <c r="H1218" i="22"/>
  <c r="I1218" i="22"/>
  <c r="H1219" i="22"/>
  <c r="I1219" i="22"/>
  <c r="H1220" i="22"/>
  <c r="I1220" i="22"/>
  <c r="H1221" i="22"/>
  <c r="I1221" i="22"/>
  <c r="H1222" i="22"/>
  <c r="I1222" i="22"/>
  <c r="H1223" i="22"/>
  <c r="I1223" i="22"/>
  <c r="H1224" i="22"/>
  <c r="I1224" i="22"/>
  <c r="H1225" i="22"/>
  <c r="I1225" i="22"/>
  <c r="H1226" i="22"/>
  <c r="I1226" i="22"/>
  <c r="H1227" i="22"/>
  <c r="I1227" i="22"/>
  <c r="H1228" i="22"/>
  <c r="I1228" i="22"/>
  <c r="H1229" i="22"/>
  <c r="I1229" i="22"/>
  <c r="H1230" i="22"/>
  <c r="I1230" i="22"/>
  <c r="H1231" i="22"/>
  <c r="I1231" i="22"/>
  <c r="H1232" i="22"/>
  <c r="I1232" i="22"/>
  <c r="H1233" i="22"/>
  <c r="I1233" i="22"/>
  <c r="H1234" i="22"/>
  <c r="I1234" i="22"/>
  <c r="H1235" i="22"/>
  <c r="I1235" i="22"/>
  <c r="H1236" i="22"/>
  <c r="I1236" i="22"/>
  <c r="H1237" i="22"/>
  <c r="I1237" i="22"/>
  <c r="H1238" i="22"/>
  <c r="I1238" i="22"/>
  <c r="H1239" i="22"/>
  <c r="I1239" i="22"/>
  <c r="H1240" i="22"/>
  <c r="I1240" i="22"/>
  <c r="H1241" i="22"/>
  <c r="I1241" i="22"/>
  <c r="H1242" i="22"/>
  <c r="I1242" i="22"/>
  <c r="H1243" i="22"/>
  <c r="I1243" i="22"/>
  <c r="H1244" i="22"/>
  <c r="I1244" i="22"/>
  <c r="H1245" i="22"/>
  <c r="I1245" i="22"/>
  <c r="H1246" i="22"/>
  <c r="I1246" i="22"/>
  <c r="H1247" i="22"/>
  <c r="I1247" i="22"/>
  <c r="H1248" i="22"/>
  <c r="I1248" i="22"/>
  <c r="H1249" i="22"/>
  <c r="I1249" i="22"/>
  <c r="H1250" i="22"/>
  <c r="I1250" i="22"/>
  <c r="H1251" i="22"/>
  <c r="I1251" i="22"/>
  <c r="H1252" i="22"/>
  <c r="I1252" i="22"/>
  <c r="H1253" i="22"/>
  <c r="I1253" i="22"/>
  <c r="H1254" i="22"/>
  <c r="I1254" i="22"/>
  <c r="H1255" i="22"/>
  <c r="I1255" i="22"/>
  <c r="H1256" i="22"/>
  <c r="I1256" i="22"/>
  <c r="H1257" i="22"/>
  <c r="I1257" i="22"/>
  <c r="H1258" i="22"/>
  <c r="I1258" i="22"/>
  <c r="H1259" i="22"/>
  <c r="I1259" i="22"/>
  <c r="H1260" i="22"/>
  <c r="I1260" i="22"/>
  <c r="H1261" i="22"/>
  <c r="I1261" i="22"/>
  <c r="H1262" i="22"/>
  <c r="I1262" i="22"/>
  <c r="H1263" i="22"/>
  <c r="I1263" i="22"/>
  <c r="H1264" i="22"/>
  <c r="I1264" i="22"/>
  <c r="H1265" i="22"/>
  <c r="I1265" i="22"/>
  <c r="H1266" i="22"/>
  <c r="I1266" i="22"/>
  <c r="H1267" i="22"/>
  <c r="I1267" i="22"/>
  <c r="H1268" i="22"/>
  <c r="I1268" i="22"/>
  <c r="H1269" i="22"/>
  <c r="I1269" i="22"/>
  <c r="H1270" i="22"/>
  <c r="I1270" i="22"/>
  <c r="H1271" i="22"/>
  <c r="I1271" i="22"/>
  <c r="H1272" i="22"/>
  <c r="I1272" i="22"/>
  <c r="H1273" i="22"/>
  <c r="I1273" i="22"/>
  <c r="H1274" i="22"/>
  <c r="I1274" i="22"/>
  <c r="H1275" i="22"/>
  <c r="I1275" i="22"/>
  <c r="H1276" i="22"/>
  <c r="I1276" i="22"/>
  <c r="H1277" i="22"/>
  <c r="I1277" i="22"/>
  <c r="H1278" i="22"/>
  <c r="I1278" i="22"/>
  <c r="H1279" i="22"/>
  <c r="I1279" i="22"/>
  <c r="H1280" i="22"/>
  <c r="I1280" i="22"/>
  <c r="H1281" i="22"/>
  <c r="I1281" i="22"/>
  <c r="H1282" i="22"/>
  <c r="I1282" i="22"/>
  <c r="H1283" i="22"/>
  <c r="I1283" i="22"/>
  <c r="H1284" i="22"/>
  <c r="I1284" i="22"/>
  <c r="H1285" i="22"/>
  <c r="I1285" i="22"/>
  <c r="H1286" i="22"/>
  <c r="I1286" i="22"/>
  <c r="H1287" i="22"/>
  <c r="I1287" i="22"/>
  <c r="H1288" i="22"/>
  <c r="I1288" i="22"/>
  <c r="H1289" i="22"/>
  <c r="I1289" i="22"/>
  <c r="H1290" i="22"/>
  <c r="I1290" i="22"/>
  <c r="H1291" i="22"/>
  <c r="I1291" i="22"/>
  <c r="H1292" i="22"/>
  <c r="I1292" i="22"/>
  <c r="H1293" i="22"/>
  <c r="I1293" i="22"/>
  <c r="H1294" i="22"/>
  <c r="I1294" i="22"/>
  <c r="H1295" i="22"/>
  <c r="I1295" i="22"/>
  <c r="H1296" i="22"/>
  <c r="I1296" i="22"/>
  <c r="H1297" i="22"/>
  <c r="I1297" i="22"/>
  <c r="H1298" i="22"/>
  <c r="I1298" i="22"/>
  <c r="H1299" i="22"/>
  <c r="I1299" i="22"/>
  <c r="H1300" i="22"/>
  <c r="I1300" i="22"/>
  <c r="H1301" i="22"/>
  <c r="I1301" i="22"/>
  <c r="H1302" i="22"/>
  <c r="I1302" i="22"/>
  <c r="H1303" i="22"/>
  <c r="I1303" i="22"/>
  <c r="H1304" i="22"/>
  <c r="I1304" i="22"/>
  <c r="H1305" i="22"/>
  <c r="I1305" i="22"/>
  <c r="H1306" i="22"/>
  <c r="I1306" i="22"/>
  <c r="H1307" i="22"/>
  <c r="I1307" i="22"/>
  <c r="H1308" i="22"/>
  <c r="I1308" i="22"/>
  <c r="H1309" i="22"/>
  <c r="I1309" i="22"/>
  <c r="H1310" i="22"/>
  <c r="I1310" i="22"/>
  <c r="H1311" i="22"/>
  <c r="I1311" i="22"/>
  <c r="H1312" i="22"/>
  <c r="I1312" i="22"/>
  <c r="H1313" i="22"/>
  <c r="I1313" i="22"/>
  <c r="H1314" i="22"/>
  <c r="I1314" i="22"/>
  <c r="H1315" i="22"/>
  <c r="I1315" i="22"/>
  <c r="H1316" i="22"/>
  <c r="I1316" i="22"/>
  <c r="H1317" i="22"/>
  <c r="I1317" i="22"/>
  <c r="H1318" i="22"/>
  <c r="I1318" i="22"/>
  <c r="H1319" i="22"/>
  <c r="I1319" i="22"/>
  <c r="H1320" i="22"/>
  <c r="I1320" i="22"/>
  <c r="H1321" i="22"/>
  <c r="I1321" i="22"/>
  <c r="H1322" i="22"/>
  <c r="I1322" i="22"/>
  <c r="H1323" i="22"/>
  <c r="I1323" i="22"/>
  <c r="H1324" i="22"/>
  <c r="I1324" i="22"/>
  <c r="H1325" i="22"/>
  <c r="I1325" i="22"/>
  <c r="H1326" i="22"/>
  <c r="I1326" i="22"/>
  <c r="H1327" i="22"/>
  <c r="I1327" i="22"/>
  <c r="H1328" i="22"/>
  <c r="I1328" i="22"/>
  <c r="H1329" i="22"/>
  <c r="I1329" i="22"/>
  <c r="H1330" i="22"/>
  <c r="I1330" i="22"/>
  <c r="H1331" i="22"/>
  <c r="I1331" i="22"/>
  <c r="H1332" i="22"/>
  <c r="I1332" i="22"/>
  <c r="H1333" i="22"/>
  <c r="I1333" i="22"/>
  <c r="H1334" i="22"/>
  <c r="I1334" i="22"/>
  <c r="H1335" i="22"/>
  <c r="I1335" i="22"/>
  <c r="H1336" i="22"/>
  <c r="I1336" i="22"/>
  <c r="H1337" i="22"/>
  <c r="I1337" i="22"/>
  <c r="H1338" i="22"/>
  <c r="I1338" i="22"/>
  <c r="H1339" i="22"/>
  <c r="I1339" i="22"/>
  <c r="H1340" i="22"/>
  <c r="I1340" i="22"/>
  <c r="H1341" i="22"/>
  <c r="I1341" i="22"/>
  <c r="H1342" i="22"/>
  <c r="I1342" i="22"/>
  <c r="H1343" i="22"/>
  <c r="I1343" i="22"/>
  <c r="H1344" i="22"/>
  <c r="I1344" i="22"/>
  <c r="H1345" i="22"/>
  <c r="I1345" i="22"/>
  <c r="H1346" i="22"/>
  <c r="I1346" i="22"/>
  <c r="H1347" i="22"/>
  <c r="I1347" i="22"/>
  <c r="H1348" i="22"/>
  <c r="I1348" i="22"/>
  <c r="H1349" i="22"/>
  <c r="I1349" i="22"/>
  <c r="H1350" i="22"/>
  <c r="I1350" i="22"/>
  <c r="H1351" i="22"/>
  <c r="I1351" i="22"/>
  <c r="H1352" i="22"/>
  <c r="I1352" i="22"/>
  <c r="H1353" i="22"/>
  <c r="I1353" i="22"/>
  <c r="H1354" i="22"/>
  <c r="I1354" i="22"/>
  <c r="H1355" i="22"/>
  <c r="I1355" i="22"/>
  <c r="H1356" i="22"/>
  <c r="I1356" i="22"/>
  <c r="H1357" i="22"/>
  <c r="I1357" i="22"/>
  <c r="H1358" i="22"/>
  <c r="I1358" i="22"/>
  <c r="H1359" i="22"/>
  <c r="I1359" i="22"/>
  <c r="H1360" i="22"/>
  <c r="I1360" i="22"/>
  <c r="H1361" i="22"/>
  <c r="I1361" i="22"/>
  <c r="H1362" i="22"/>
  <c r="I1362" i="22"/>
  <c r="H1363" i="22"/>
  <c r="I1363" i="22"/>
  <c r="H1364" i="22"/>
  <c r="I1364" i="22"/>
  <c r="H1365" i="22"/>
  <c r="I1365" i="22"/>
  <c r="H1366" i="22"/>
  <c r="I1366" i="22"/>
  <c r="H1367" i="22"/>
  <c r="I1367" i="22"/>
  <c r="H1368" i="22"/>
  <c r="I1368" i="22"/>
  <c r="H1369" i="22"/>
  <c r="I1369" i="22"/>
  <c r="H1370" i="22"/>
  <c r="I1370" i="22"/>
  <c r="H1371" i="22"/>
  <c r="I1371" i="22"/>
  <c r="H1372" i="22"/>
  <c r="I1372" i="22"/>
  <c r="H1373" i="22"/>
  <c r="I1373" i="22"/>
  <c r="H1374" i="22"/>
  <c r="I1374" i="22"/>
  <c r="H1375" i="22"/>
  <c r="I1375" i="22"/>
  <c r="H1376" i="22"/>
  <c r="I1376" i="22"/>
  <c r="H1377" i="22"/>
  <c r="I1377" i="22"/>
  <c r="H1378" i="22"/>
  <c r="I1378" i="22"/>
  <c r="H1379" i="22"/>
  <c r="I1379" i="22"/>
  <c r="H1380" i="22"/>
  <c r="I1380" i="22"/>
  <c r="H1381" i="22"/>
  <c r="I1381" i="22"/>
  <c r="H1382" i="22"/>
  <c r="I1382" i="22"/>
  <c r="H1383" i="22"/>
  <c r="I1383" i="22"/>
  <c r="H1384" i="22"/>
  <c r="I1384" i="22"/>
  <c r="H1385" i="22"/>
  <c r="I1385" i="22"/>
  <c r="H1386" i="22"/>
  <c r="I1386" i="22"/>
  <c r="H1387" i="22"/>
  <c r="I1387" i="22"/>
  <c r="H1388" i="22"/>
  <c r="I1388" i="22"/>
  <c r="H1389" i="22"/>
  <c r="I1389" i="22"/>
  <c r="H1390" i="22"/>
  <c r="I1390" i="22"/>
  <c r="H1391" i="22"/>
  <c r="I1391" i="22"/>
  <c r="H1392" i="22"/>
  <c r="I1392" i="22"/>
  <c r="H1393" i="22"/>
  <c r="I1393" i="22"/>
  <c r="H1394" i="22"/>
  <c r="I1394" i="22"/>
  <c r="H1395" i="22"/>
  <c r="I1395" i="22"/>
  <c r="H1396" i="22"/>
  <c r="I1396" i="22"/>
  <c r="H1397" i="22"/>
  <c r="I1397" i="22"/>
  <c r="H1398" i="22"/>
  <c r="I1398" i="22"/>
  <c r="H1399" i="22"/>
  <c r="I1399" i="22"/>
  <c r="H1400" i="22"/>
  <c r="I1400" i="22"/>
  <c r="H1401" i="22"/>
  <c r="I1401" i="22"/>
  <c r="H1402" i="22"/>
  <c r="I1402" i="22"/>
  <c r="H1403" i="22"/>
  <c r="I1403" i="22"/>
  <c r="H1404" i="22"/>
  <c r="I1404" i="22"/>
  <c r="H1405" i="22"/>
  <c r="I1405" i="22"/>
  <c r="H1406" i="22"/>
  <c r="I1406" i="22"/>
  <c r="H1407" i="22"/>
  <c r="I1407" i="22"/>
  <c r="H1408" i="22"/>
  <c r="I1408" i="22"/>
  <c r="H1409" i="22"/>
  <c r="I1409" i="22"/>
  <c r="H1410" i="22"/>
  <c r="I1410" i="22"/>
  <c r="H1411" i="22"/>
  <c r="I1411" i="22"/>
  <c r="H1412" i="22"/>
  <c r="I1412" i="22"/>
  <c r="H1413" i="22"/>
  <c r="I1413" i="22"/>
  <c r="H1414" i="22"/>
  <c r="I1414" i="22"/>
  <c r="H1415" i="22"/>
  <c r="I1415" i="22"/>
  <c r="H1416" i="22"/>
  <c r="I1416" i="22"/>
  <c r="H1417" i="22"/>
  <c r="I1417" i="22"/>
  <c r="H1418" i="22"/>
  <c r="I1418" i="22"/>
  <c r="H1419" i="22"/>
  <c r="I1419" i="22"/>
  <c r="H1420" i="22"/>
  <c r="I1420" i="22"/>
  <c r="H1421" i="22"/>
  <c r="I1421" i="22"/>
  <c r="H1422" i="22"/>
  <c r="I1422" i="22"/>
  <c r="H1423" i="22"/>
  <c r="I1423" i="22"/>
  <c r="H1424" i="22"/>
  <c r="I1424" i="22"/>
  <c r="H1425" i="22"/>
  <c r="I1425" i="22"/>
  <c r="H1426" i="22"/>
  <c r="I1426" i="22"/>
  <c r="H1427" i="22"/>
  <c r="I1427" i="22"/>
  <c r="H1428" i="22"/>
  <c r="I1428" i="22"/>
  <c r="H1429" i="22"/>
  <c r="I1429" i="22"/>
  <c r="H1430" i="22"/>
  <c r="I1430" i="22"/>
  <c r="H1431" i="22"/>
  <c r="I1431" i="22"/>
  <c r="H1432" i="22"/>
  <c r="I1432" i="22"/>
  <c r="H1433" i="22"/>
  <c r="I1433" i="22"/>
  <c r="H1434" i="22"/>
  <c r="I1434" i="22"/>
  <c r="H1435" i="22"/>
  <c r="I1435" i="22"/>
  <c r="H1436" i="22"/>
  <c r="I1436" i="22"/>
  <c r="H1437" i="22"/>
  <c r="I1437" i="22"/>
  <c r="H1438" i="22"/>
  <c r="I1438" i="22"/>
  <c r="H1439" i="22"/>
  <c r="I1439" i="22"/>
  <c r="H1440" i="22"/>
  <c r="I1440" i="22"/>
  <c r="H1441" i="22"/>
  <c r="I1441" i="22"/>
  <c r="H1442" i="22"/>
  <c r="I1442" i="22"/>
  <c r="H1443" i="22"/>
  <c r="I1443" i="22"/>
  <c r="H1444" i="22"/>
  <c r="I1444" i="22"/>
  <c r="H1445" i="22"/>
  <c r="I1445" i="22"/>
  <c r="H1446" i="22"/>
  <c r="I1446" i="22"/>
  <c r="H1447" i="22"/>
  <c r="I1447" i="22"/>
  <c r="H1448" i="22"/>
  <c r="I1448" i="22"/>
  <c r="H1449" i="22"/>
  <c r="I1449" i="22"/>
  <c r="H1450" i="22"/>
  <c r="I1450" i="22"/>
  <c r="H1451" i="22"/>
  <c r="I1451" i="22"/>
  <c r="H1452" i="22"/>
  <c r="I1452" i="22"/>
  <c r="H1453" i="22"/>
  <c r="I1453" i="22"/>
  <c r="H1454" i="22"/>
  <c r="I1454" i="22"/>
  <c r="H1455" i="22"/>
  <c r="I1455" i="22"/>
  <c r="H1456" i="22"/>
  <c r="I1456" i="22"/>
  <c r="H1457" i="22"/>
  <c r="I1457" i="22"/>
  <c r="H1458" i="22"/>
  <c r="I1458" i="22"/>
  <c r="H1459" i="22"/>
  <c r="I1459" i="22"/>
  <c r="H1460" i="22"/>
  <c r="I1460" i="22"/>
  <c r="H1461" i="22"/>
  <c r="I1461" i="22"/>
  <c r="H1462" i="22"/>
  <c r="I1462" i="22"/>
  <c r="H1463" i="22"/>
  <c r="I1463" i="22"/>
  <c r="H1464" i="22"/>
  <c r="I1464" i="22"/>
  <c r="H1465" i="22"/>
  <c r="I1465" i="22"/>
  <c r="H1466" i="22"/>
  <c r="I1466" i="22"/>
  <c r="H1467" i="22"/>
  <c r="I1467" i="22"/>
  <c r="H1468" i="22"/>
  <c r="I1468" i="22"/>
  <c r="H1469" i="22"/>
  <c r="I1469" i="22"/>
  <c r="H1470" i="22"/>
  <c r="I1470" i="22"/>
  <c r="H1471" i="22"/>
  <c r="I1471" i="22"/>
  <c r="H1472" i="22"/>
  <c r="I1472" i="22"/>
  <c r="H1473" i="22"/>
  <c r="I1473" i="22"/>
  <c r="H1474" i="22"/>
  <c r="I1474" i="22"/>
  <c r="H1475" i="22"/>
  <c r="I1475" i="22"/>
  <c r="H1476" i="22"/>
  <c r="I1476" i="22"/>
  <c r="H1477" i="22"/>
  <c r="I1477" i="22"/>
  <c r="H1478" i="22"/>
  <c r="I1478" i="22"/>
  <c r="H1479" i="22"/>
  <c r="I1479" i="22"/>
  <c r="H1480" i="22"/>
  <c r="I1480" i="22"/>
  <c r="H1481" i="22"/>
  <c r="I1481" i="22"/>
  <c r="H1482" i="22"/>
  <c r="I1482" i="22"/>
  <c r="H1483" i="22"/>
  <c r="I1483" i="22"/>
  <c r="H1484" i="22"/>
  <c r="I1484" i="22"/>
  <c r="H1485" i="22"/>
  <c r="I1485" i="22"/>
  <c r="H1486" i="22"/>
  <c r="I1486" i="22"/>
  <c r="H1487" i="22"/>
  <c r="I1487" i="22"/>
  <c r="H1488" i="22"/>
  <c r="I1488" i="22"/>
  <c r="H1489" i="22"/>
  <c r="I1489" i="22"/>
  <c r="H1490" i="22"/>
  <c r="I1490" i="22"/>
  <c r="H1491" i="22"/>
  <c r="I1491" i="22"/>
  <c r="H1492" i="22"/>
  <c r="I1492" i="22"/>
  <c r="H1493" i="22"/>
  <c r="I1493" i="22"/>
  <c r="H1494" i="22"/>
  <c r="I1494" i="22"/>
  <c r="H1495" i="22"/>
  <c r="I1495" i="22"/>
  <c r="H1496" i="22"/>
  <c r="I1496" i="22"/>
  <c r="H1497" i="22"/>
  <c r="I1497" i="22"/>
  <c r="H1498" i="22"/>
  <c r="I1498" i="22"/>
  <c r="H1499" i="22"/>
  <c r="I1499" i="22"/>
  <c r="H1500" i="22"/>
  <c r="I1500" i="22"/>
  <c r="H1501" i="22"/>
  <c r="I1501" i="22"/>
  <c r="H1502" i="22"/>
  <c r="I1502" i="22"/>
  <c r="H1503" i="22"/>
  <c r="I1503" i="22"/>
  <c r="H1504" i="22"/>
  <c r="I1504" i="22"/>
  <c r="H1505" i="22"/>
  <c r="I1505" i="22"/>
  <c r="H1506" i="22"/>
  <c r="I1506" i="22"/>
  <c r="H1507" i="22"/>
  <c r="I1507" i="22"/>
  <c r="H1508" i="22"/>
  <c r="I1508" i="22"/>
  <c r="H1509" i="22"/>
  <c r="I1509" i="22"/>
  <c r="H1510" i="22"/>
  <c r="I1510" i="22"/>
  <c r="H1511" i="22"/>
  <c r="I1511" i="22"/>
  <c r="H1512" i="22"/>
  <c r="I1512" i="22"/>
  <c r="H1513" i="22"/>
  <c r="I1513" i="22"/>
  <c r="H1514" i="22"/>
  <c r="I1514" i="22"/>
  <c r="H1515" i="22"/>
  <c r="I1515" i="22"/>
  <c r="H1516" i="22"/>
  <c r="I1516" i="22"/>
  <c r="H1517" i="22"/>
  <c r="I1517" i="22"/>
  <c r="H1518" i="22"/>
  <c r="I1518" i="22"/>
  <c r="H1519" i="22"/>
  <c r="I1519" i="22"/>
  <c r="H1520" i="22"/>
  <c r="I1520" i="22"/>
  <c r="H1521" i="22"/>
  <c r="I1521" i="22"/>
  <c r="H1522" i="22"/>
  <c r="I1522" i="22"/>
  <c r="H1523" i="22"/>
  <c r="I1523" i="22"/>
  <c r="H1524" i="22"/>
  <c r="I1524" i="22"/>
  <c r="H1525" i="22"/>
  <c r="I1525" i="22"/>
  <c r="H1526" i="22"/>
  <c r="I1526" i="22"/>
  <c r="H1527" i="22"/>
  <c r="I1527" i="22"/>
  <c r="H1528" i="22"/>
  <c r="I1528" i="22"/>
  <c r="H1529" i="22"/>
  <c r="I1529" i="22"/>
  <c r="H1530" i="22"/>
  <c r="I1530" i="22"/>
  <c r="H1531" i="22"/>
  <c r="I1531" i="22"/>
  <c r="H1532" i="22"/>
  <c r="I1532" i="22"/>
  <c r="H1533" i="22"/>
  <c r="I1533" i="22"/>
  <c r="H1534" i="22"/>
  <c r="I1534" i="22"/>
  <c r="H1535" i="22"/>
  <c r="I1535" i="22"/>
  <c r="H1536" i="22"/>
  <c r="I1536" i="22"/>
  <c r="H1537" i="22"/>
  <c r="I1537" i="22"/>
  <c r="H1538" i="22"/>
  <c r="I1538" i="22"/>
  <c r="H1539" i="22"/>
  <c r="I1539" i="22"/>
  <c r="H1540" i="22"/>
  <c r="I1540" i="22"/>
  <c r="H1541" i="22"/>
  <c r="I1541" i="22"/>
  <c r="H1542" i="22"/>
  <c r="I1542" i="22"/>
  <c r="H1543" i="22"/>
  <c r="I1543" i="22"/>
  <c r="H1544" i="22"/>
  <c r="I1544" i="22"/>
  <c r="H1545" i="22"/>
  <c r="I1545" i="22"/>
  <c r="H1546" i="22"/>
  <c r="I1546" i="22"/>
  <c r="H1547" i="22"/>
  <c r="I1547" i="22"/>
  <c r="H1548" i="22"/>
  <c r="I1548" i="22"/>
  <c r="H1549" i="22"/>
  <c r="I1549" i="22"/>
  <c r="H1550" i="22"/>
  <c r="I1550" i="22"/>
  <c r="H1551" i="22"/>
  <c r="I1551" i="22"/>
  <c r="H1552" i="22"/>
  <c r="I1552" i="22"/>
  <c r="H1553" i="22"/>
  <c r="I1553" i="22"/>
  <c r="H1554" i="22"/>
  <c r="I1554" i="22"/>
  <c r="H1555" i="22"/>
  <c r="I1555" i="22"/>
  <c r="H1556" i="22"/>
  <c r="I1556" i="22"/>
  <c r="H1557" i="22"/>
  <c r="I1557" i="22"/>
  <c r="H1558" i="22"/>
  <c r="I1558" i="22"/>
  <c r="H1559" i="22"/>
  <c r="I1559" i="22"/>
  <c r="H1560" i="22"/>
  <c r="I1560" i="22"/>
  <c r="H1561" i="22"/>
  <c r="I1561" i="22"/>
  <c r="H1562" i="22"/>
  <c r="I1562" i="22"/>
  <c r="H1563" i="22"/>
  <c r="I1563" i="22"/>
  <c r="H1564" i="22"/>
  <c r="I1564" i="22"/>
  <c r="H1565" i="22"/>
  <c r="I1565" i="22"/>
  <c r="H1566" i="22"/>
  <c r="I1566" i="22"/>
  <c r="H1567" i="22"/>
  <c r="I1567" i="22"/>
  <c r="H1568" i="22"/>
  <c r="I1568" i="22"/>
  <c r="H1569" i="22"/>
  <c r="I1569" i="22"/>
  <c r="H1570" i="22"/>
  <c r="I1570" i="22"/>
  <c r="H1571" i="22"/>
  <c r="I1571" i="22"/>
  <c r="H1572" i="22"/>
  <c r="I1572" i="22"/>
  <c r="H1573" i="22"/>
  <c r="I1573" i="22"/>
  <c r="H1574" i="22"/>
  <c r="I1574" i="22"/>
  <c r="H1575" i="22"/>
  <c r="I1575" i="22"/>
  <c r="H1576" i="22"/>
  <c r="I1576" i="22"/>
  <c r="H1577" i="22"/>
  <c r="I1577" i="22"/>
  <c r="H1578" i="22"/>
  <c r="I1578" i="22"/>
  <c r="H1579" i="22"/>
  <c r="I1579" i="22"/>
  <c r="H1580" i="22"/>
  <c r="I1580" i="22"/>
  <c r="H1581" i="22"/>
  <c r="I1581" i="22"/>
  <c r="H1582" i="22"/>
  <c r="I1582" i="22"/>
  <c r="H1583" i="22"/>
  <c r="I1583" i="22"/>
  <c r="H1584" i="22"/>
  <c r="I1584" i="22"/>
  <c r="H1585" i="22"/>
  <c r="I1585" i="22"/>
  <c r="H1586" i="22"/>
  <c r="I1586" i="22"/>
  <c r="H1587" i="22"/>
  <c r="I1587" i="22"/>
  <c r="H1588" i="22"/>
  <c r="I1588" i="22"/>
  <c r="H1589" i="22"/>
  <c r="I1589" i="22"/>
  <c r="H1590" i="22"/>
  <c r="I1590" i="22"/>
  <c r="H1591" i="22"/>
  <c r="I1591" i="22"/>
  <c r="H1592" i="22"/>
  <c r="I1592" i="22"/>
  <c r="H1593" i="22"/>
  <c r="I1593" i="22"/>
  <c r="H1594" i="22"/>
  <c r="I1594" i="22"/>
  <c r="H1595" i="22"/>
  <c r="I1595" i="22"/>
  <c r="H1596" i="22"/>
  <c r="I1596" i="22"/>
  <c r="H1597" i="22"/>
  <c r="I1597" i="22"/>
  <c r="H1598" i="22"/>
  <c r="I1598" i="22"/>
  <c r="H1599" i="22"/>
  <c r="I1599" i="22"/>
  <c r="H1600" i="22"/>
  <c r="I1600" i="22"/>
  <c r="H1601" i="22"/>
  <c r="I1601" i="22"/>
  <c r="H1602" i="22"/>
  <c r="I1602" i="22"/>
  <c r="H1603" i="22"/>
  <c r="I1603" i="22"/>
  <c r="H1604" i="22"/>
  <c r="I1604" i="22"/>
  <c r="H1605" i="22"/>
  <c r="I1605" i="22"/>
  <c r="H1606" i="22"/>
  <c r="I1606" i="22"/>
  <c r="H1607" i="22"/>
  <c r="I1607" i="22"/>
  <c r="H1608" i="22"/>
  <c r="I1608" i="22"/>
  <c r="H1609" i="22"/>
  <c r="I1609" i="22"/>
  <c r="H1610" i="22"/>
  <c r="I1610" i="22"/>
  <c r="H1611" i="22"/>
  <c r="I1611" i="22"/>
  <c r="H1612" i="22"/>
  <c r="I1612" i="22"/>
  <c r="H1613" i="22"/>
  <c r="I1613" i="22"/>
  <c r="H1614" i="22"/>
  <c r="I1614" i="22"/>
  <c r="H1615" i="22"/>
  <c r="I1615" i="22"/>
  <c r="H1616" i="22"/>
  <c r="I1616" i="22"/>
  <c r="H1617" i="22"/>
  <c r="I1617" i="22"/>
  <c r="H1618" i="22"/>
  <c r="I1618" i="22"/>
  <c r="H1619" i="22"/>
  <c r="I1619" i="22"/>
  <c r="H1620" i="22"/>
  <c r="I1620" i="22"/>
  <c r="H1621" i="22"/>
  <c r="I1621" i="22"/>
  <c r="H1622" i="22"/>
  <c r="I1622" i="22"/>
  <c r="H1623" i="22"/>
  <c r="I1623" i="22"/>
  <c r="H1624" i="22"/>
  <c r="I1624" i="22"/>
  <c r="H1625" i="22"/>
  <c r="I1625" i="22"/>
  <c r="H1626" i="22"/>
  <c r="I1626" i="22"/>
  <c r="H1627" i="22"/>
  <c r="I1627" i="22"/>
  <c r="H1628" i="22"/>
  <c r="I1628" i="22"/>
  <c r="H1629" i="22"/>
  <c r="I1629" i="22"/>
  <c r="H1630" i="22"/>
  <c r="I1630" i="22"/>
  <c r="H1631" i="22"/>
  <c r="I1631" i="22"/>
  <c r="H1632" i="22"/>
  <c r="I1632" i="22"/>
  <c r="H1633" i="22"/>
  <c r="I1633" i="22"/>
  <c r="H1634" i="22"/>
  <c r="I1634" i="22"/>
  <c r="H1635" i="22"/>
  <c r="I1635" i="22"/>
  <c r="H1636" i="22"/>
  <c r="I1636" i="22"/>
  <c r="H1637" i="22"/>
  <c r="I1637" i="22"/>
  <c r="H1638" i="22"/>
  <c r="I1638" i="22"/>
  <c r="H1639" i="22"/>
  <c r="I1639" i="22"/>
  <c r="H1640" i="22"/>
  <c r="I1640" i="22"/>
  <c r="H1641" i="22"/>
  <c r="I1641" i="22"/>
  <c r="H1642" i="22"/>
  <c r="I1642" i="22"/>
  <c r="H1643" i="22"/>
  <c r="I1643" i="22"/>
  <c r="H1644" i="22"/>
  <c r="I1644" i="22"/>
  <c r="H1645" i="22"/>
  <c r="I1645" i="22"/>
  <c r="H1646" i="22"/>
  <c r="I1646" i="22"/>
  <c r="H1647" i="22"/>
  <c r="I1647" i="22"/>
  <c r="H1648" i="22"/>
  <c r="I1648" i="22"/>
  <c r="H1649" i="22"/>
  <c r="I1649" i="22"/>
  <c r="H1650" i="22"/>
  <c r="I1650" i="22"/>
  <c r="H1651" i="22"/>
  <c r="I1651" i="22"/>
  <c r="H1652" i="22"/>
  <c r="I1652" i="22"/>
  <c r="H1653" i="22"/>
  <c r="I1653" i="22"/>
  <c r="H1654" i="22"/>
  <c r="I1654" i="22"/>
  <c r="H1655" i="22"/>
  <c r="I1655" i="22"/>
  <c r="H1656" i="22"/>
  <c r="I1656" i="22"/>
  <c r="H1657" i="22"/>
  <c r="I1657" i="22"/>
  <c r="H1658" i="22"/>
  <c r="I1658" i="22"/>
  <c r="H1659" i="22"/>
  <c r="I1659" i="22"/>
  <c r="H1660" i="22"/>
  <c r="I1660" i="22"/>
  <c r="H1661" i="22"/>
  <c r="I1661" i="22"/>
  <c r="H1662" i="22"/>
  <c r="I1662" i="22"/>
  <c r="H1663" i="22"/>
  <c r="I1663" i="22"/>
  <c r="H1664" i="22"/>
  <c r="I1664" i="22"/>
  <c r="H1665" i="22"/>
  <c r="I1665" i="22"/>
  <c r="H1666" i="22"/>
  <c r="I1666" i="22"/>
  <c r="H1667" i="22"/>
  <c r="I1667" i="22"/>
  <c r="H1668" i="22"/>
  <c r="I1668" i="22"/>
  <c r="H1669" i="22"/>
  <c r="I1669" i="22"/>
  <c r="H1670" i="22"/>
  <c r="I1670" i="22"/>
  <c r="H1671" i="22"/>
  <c r="I1671" i="22"/>
  <c r="H1672" i="22"/>
  <c r="I1672" i="22"/>
  <c r="H1673" i="22"/>
  <c r="I1673" i="22"/>
  <c r="H1674" i="22"/>
  <c r="I1674" i="22"/>
  <c r="H1675" i="22"/>
  <c r="I1675" i="22"/>
  <c r="H1676" i="22"/>
  <c r="I1676" i="22"/>
  <c r="H1677" i="22"/>
  <c r="I1677" i="22"/>
  <c r="H1678" i="22"/>
  <c r="I1678" i="22"/>
  <c r="H1679" i="22"/>
  <c r="I1679" i="22"/>
  <c r="H1680" i="22"/>
  <c r="I1680" i="22"/>
  <c r="H1681" i="22"/>
  <c r="I1681" i="22"/>
  <c r="H1682" i="22"/>
  <c r="I1682" i="22"/>
  <c r="H1683" i="22"/>
  <c r="I1683" i="22"/>
  <c r="H1684" i="22"/>
  <c r="I1684" i="22"/>
  <c r="H1685" i="22"/>
  <c r="I1685" i="22"/>
  <c r="H1686" i="22"/>
  <c r="I1686" i="22"/>
  <c r="H1687" i="22"/>
  <c r="I1687" i="22"/>
  <c r="H1688" i="22"/>
  <c r="I1688" i="22"/>
  <c r="H1689" i="22"/>
  <c r="I1689" i="22"/>
  <c r="H1690" i="22"/>
  <c r="I1690" i="22"/>
  <c r="H1691" i="22"/>
  <c r="I1691" i="22"/>
  <c r="H1692" i="22"/>
  <c r="I1692" i="22"/>
  <c r="H1693" i="22"/>
  <c r="I1693" i="22"/>
  <c r="H1694" i="22"/>
  <c r="I1694" i="22"/>
  <c r="H1695" i="22"/>
  <c r="I1695" i="22"/>
  <c r="H1696" i="22"/>
  <c r="I1696" i="22"/>
  <c r="H1697" i="22"/>
  <c r="I1697" i="22"/>
  <c r="H1698" i="22"/>
  <c r="I1698" i="22"/>
  <c r="H1699" i="22"/>
  <c r="I1699" i="22"/>
  <c r="H1700" i="22"/>
  <c r="I1700" i="22"/>
  <c r="H1701" i="22"/>
  <c r="I1701" i="22"/>
  <c r="H1702" i="22"/>
  <c r="I1702" i="22"/>
  <c r="H1703" i="22"/>
  <c r="I1703" i="22"/>
  <c r="H1704" i="22"/>
  <c r="I1704" i="22"/>
  <c r="H1705" i="22"/>
  <c r="I1705" i="22"/>
  <c r="H1706" i="22"/>
  <c r="I1706" i="22"/>
  <c r="H1707" i="22"/>
  <c r="I1707" i="22"/>
  <c r="H1708" i="22"/>
  <c r="I1708" i="22"/>
  <c r="H1709" i="22"/>
  <c r="I1709" i="22"/>
  <c r="H1710" i="22"/>
  <c r="I1710" i="22"/>
  <c r="H1711" i="22"/>
  <c r="I1711" i="22"/>
  <c r="H1712" i="22"/>
  <c r="I1712" i="22"/>
  <c r="H1713" i="22"/>
  <c r="I1713" i="22"/>
  <c r="H1714" i="22"/>
  <c r="I1714" i="22"/>
  <c r="H1715" i="22"/>
  <c r="I1715" i="22"/>
  <c r="H1716" i="22"/>
  <c r="I1716" i="22"/>
  <c r="H1717" i="22"/>
  <c r="I1717" i="22"/>
  <c r="H1718" i="22"/>
  <c r="I1718" i="22"/>
  <c r="H1719" i="22"/>
  <c r="I1719" i="22"/>
  <c r="H1720" i="22"/>
  <c r="I1720" i="22"/>
  <c r="H1721" i="22"/>
  <c r="I1721" i="22"/>
  <c r="H1722" i="22"/>
  <c r="I1722" i="22"/>
  <c r="H1723" i="22"/>
  <c r="I1723" i="22"/>
  <c r="H1724" i="22"/>
  <c r="I1724" i="22"/>
  <c r="H1725" i="22"/>
  <c r="I1725" i="22"/>
  <c r="H1726" i="22"/>
  <c r="I1726" i="22"/>
  <c r="H1727" i="22"/>
  <c r="I1727" i="22"/>
  <c r="H1728" i="22"/>
  <c r="I1728" i="22"/>
  <c r="H1729" i="22"/>
  <c r="I1729" i="22"/>
  <c r="H1730" i="22"/>
  <c r="I1730" i="22"/>
  <c r="H1731" i="22"/>
  <c r="I1731" i="22"/>
  <c r="H1732" i="22"/>
  <c r="I1732" i="22"/>
  <c r="H1733" i="22"/>
  <c r="I1733" i="22"/>
  <c r="H1734" i="22"/>
  <c r="I1734" i="22"/>
  <c r="H1735" i="22"/>
  <c r="I1735" i="22"/>
  <c r="H1736" i="22"/>
  <c r="I1736" i="22"/>
  <c r="H1737" i="22"/>
  <c r="I1737" i="22"/>
  <c r="H1738" i="22"/>
  <c r="I1738" i="22"/>
  <c r="H1739" i="22"/>
  <c r="I1739" i="22"/>
  <c r="H1740" i="22"/>
  <c r="I1740" i="22"/>
  <c r="H1741" i="22"/>
  <c r="I1741" i="22"/>
  <c r="H1742" i="22"/>
  <c r="I1742" i="22"/>
  <c r="H1743" i="22"/>
  <c r="I1743" i="22"/>
  <c r="H1744" i="22"/>
  <c r="I1744" i="22"/>
  <c r="H1745" i="22"/>
  <c r="I1745" i="22"/>
  <c r="H1746" i="22"/>
  <c r="I1746" i="22"/>
  <c r="H1747" i="22"/>
  <c r="I1747" i="22"/>
  <c r="H1748" i="22"/>
  <c r="I1748" i="22"/>
  <c r="H1749" i="22"/>
  <c r="I1749" i="22"/>
  <c r="H1750" i="22"/>
  <c r="I1750" i="22"/>
  <c r="H1751" i="22"/>
  <c r="I1751" i="22"/>
  <c r="H1752" i="22"/>
  <c r="I1752" i="22"/>
  <c r="H1753" i="22"/>
  <c r="I1753" i="22"/>
  <c r="H1754" i="22"/>
  <c r="I1754" i="22"/>
  <c r="H1755" i="22"/>
  <c r="I1755" i="22"/>
  <c r="H1756" i="22"/>
  <c r="I1756" i="22"/>
  <c r="H1757" i="22"/>
  <c r="I1757" i="22"/>
  <c r="H1758" i="22"/>
  <c r="I1758" i="22"/>
  <c r="H1759" i="22"/>
  <c r="I1759" i="22"/>
  <c r="H1760" i="22"/>
  <c r="I1760" i="22"/>
  <c r="H1761" i="22"/>
  <c r="I1761" i="22"/>
  <c r="H1762" i="22"/>
  <c r="I1762" i="22"/>
  <c r="H1763" i="22"/>
  <c r="I1763" i="22"/>
  <c r="H1764" i="22"/>
  <c r="I1764" i="22"/>
  <c r="H1765" i="22"/>
  <c r="I1765" i="22"/>
  <c r="H1766" i="22"/>
  <c r="I1766" i="22"/>
  <c r="H1767" i="22"/>
  <c r="I1767" i="22"/>
  <c r="H1768" i="22"/>
  <c r="I1768" i="22"/>
  <c r="H1769" i="22"/>
  <c r="I1769" i="22"/>
  <c r="H1770" i="22"/>
  <c r="I1770" i="22"/>
  <c r="H1771" i="22"/>
  <c r="I1771" i="22"/>
  <c r="H1772" i="22"/>
  <c r="I1772" i="22"/>
  <c r="H1773" i="22"/>
  <c r="I1773" i="22"/>
  <c r="H1774" i="22"/>
  <c r="I1774" i="22"/>
  <c r="H1775" i="22"/>
  <c r="I1775" i="22"/>
  <c r="H1776" i="22"/>
  <c r="I1776" i="22"/>
  <c r="H1777" i="22"/>
  <c r="I1777" i="22"/>
  <c r="H1778" i="22"/>
  <c r="I1778" i="22"/>
  <c r="H1779" i="22"/>
  <c r="I1779" i="22"/>
  <c r="H1780" i="22"/>
  <c r="I1780" i="22"/>
  <c r="H1781" i="22"/>
  <c r="I1781" i="22"/>
  <c r="H1782" i="22"/>
  <c r="I1782" i="22"/>
  <c r="H1783" i="22"/>
  <c r="I1783" i="22"/>
  <c r="H1784" i="22"/>
  <c r="I1784" i="22"/>
  <c r="H1785" i="22"/>
  <c r="I1785" i="22"/>
  <c r="H1786" i="22"/>
  <c r="I1786" i="22"/>
  <c r="H1787" i="22"/>
  <c r="I1787" i="22"/>
  <c r="H1788" i="22"/>
  <c r="I1788" i="22"/>
  <c r="H1789" i="22"/>
  <c r="I1789" i="22"/>
  <c r="H1790" i="22"/>
  <c r="I1790" i="22"/>
  <c r="H1791" i="22"/>
  <c r="I1791" i="22"/>
  <c r="H1792" i="22"/>
  <c r="I1792" i="22"/>
  <c r="H1793" i="22"/>
  <c r="I1793" i="22"/>
  <c r="H1794" i="22"/>
  <c r="I1794" i="22"/>
  <c r="H1795" i="22"/>
  <c r="I1795" i="22"/>
  <c r="H1796" i="22"/>
  <c r="I1796" i="22"/>
  <c r="H1797" i="22"/>
  <c r="I1797" i="22"/>
  <c r="H1798" i="22"/>
  <c r="I1798" i="22"/>
  <c r="H1799" i="22"/>
  <c r="I1799" i="22"/>
  <c r="H1800" i="22"/>
  <c r="I1800" i="22"/>
  <c r="H1801" i="22"/>
  <c r="I1801" i="22"/>
  <c r="H1802" i="22"/>
  <c r="I1802" i="22"/>
  <c r="H1803" i="22"/>
  <c r="I1803" i="22"/>
  <c r="H1804" i="22"/>
  <c r="I1804" i="22"/>
  <c r="H1805" i="22"/>
  <c r="I1805" i="22"/>
  <c r="H1806" i="22"/>
  <c r="I1806" i="22"/>
  <c r="H1807" i="22"/>
  <c r="I1807" i="22"/>
  <c r="H1808" i="22"/>
  <c r="I1808" i="22"/>
  <c r="H1809" i="22"/>
  <c r="I1809" i="22"/>
  <c r="H1810" i="22"/>
  <c r="I1810" i="22"/>
  <c r="H1811" i="22"/>
  <c r="I1811" i="22"/>
  <c r="H1812" i="22"/>
  <c r="I1812" i="22"/>
  <c r="H1813" i="22"/>
  <c r="I1813" i="22"/>
  <c r="H1814" i="22"/>
  <c r="I1814" i="22"/>
  <c r="H1815" i="22"/>
  <c r="I1815" i="22"/>
  <c r="H1816" i="22"/>
  <c r="I1816" i="22"/>
  <c r="H1817" i="22"/>
  <c r="I1817" i="22"/>
  <c r="H1818" i="22"/>
  <c r="I1818" i="22"/>
  <c r="H1819" i="22"/>
  <c r="I1819" i="22"/>
  <c r="H1820" i="22"/>
  <c r="I1820" i="22"/>
  <c r="H1821" i="22"/>
  <c r="I1821" i="22"/>
  <c r="H1822" i="22"/>
  <c r="I1822" i="22"/>
  <c r="H1823" i="22"/>
  <c r="I1823" i="22"/>
  <c r="H1824" i="22"/>
  <c r="I1824" i="22"/>
  <c r="H1825" i="22"/>
  <c r="I1825" i="22"/>
  <c r="H1826" i="22"/>
  <c r="I1826" i="22"/>
  <c r="H1827" i="22"/>
  <c r="I1827" i="22"/>
  <c r="H1828" i="22"/>
  <c r="I1828" i="22"/>
  <c r="H1829" i="22"/>
  <c r="I1829" i="22"/>
  <c r="H1830" i="22"/>
  <c r="I1830" i="22"/>
  <c r="H1831" i="22"/>
  <c r="I1831" i="22"/>
  <c r="H1832" i="22"/>
  <c r="I1832" i="22"/>
  <c r="H1833" i="22"/>
  <c r="I1833" i="22"/>
  <c r="H1834" i="22"/>
  <c r="I1834" i="22"/>
  <c r="H1835" i="22"/>
  <c r="I1835" i="22"/>
  <c r="H1836" i="22"/>
  <c r="I1836" i="22"/>
  <c r="H1837" i="22"/>
  <c r="I1837" i="22"/>
  <c r="H1838" i="22"/>
  <c r="I1838" i="22"/>
  <c r="H1839" i="22"/>
  <c r="I1839" i="22"/>
  <c r="H1840" i="22"/>
  <c r="I1840" i="22"/>
  <c r="H1841" i="22"/>
  <c r="I1841" i="22"/>
  <c r="H1842" i="22"/>
  <c r="I1842" i="22"/>
  <c r="H1843" i="22"/>
  <c r="I1843" i="22"/>
  <c r="H1844" i="22"/>
  <c r="I1844" i="22"/>
  <c r="H1845" i="22"/>
  <c r="I1845" i="22"/>
  <c r="H1846" i="22"/>
  <c r="I1846" i="22"/>
  <c r="H1847" i="22"/>
  <c r="I1847" i="22"/>
  <c r="H1848" i="22"/>
  <c r="I1848" i="22"/>
  <c r="H1849" i="22"/>
  <c r="I1849" i="22"/>
  <c r="H1850" i="22"/>
  <c r="I1850" i="22"/>
  <c r="H1851" i="22"/>
  <c r="I1851" i="22"/>
  <c r="H1852" i="22"/>
  <c r="I1852" i="22"/>
  <c r="H1853" i="22"/>
  <c r="I1853" i="22"/>
  <c r="H1854" i="22"/>
  <c r="I1854" i="22"/>
  <c r="H1855" i="22"/>
  <c r="I1855" i="22"/>
  <c r="H1856" i="22"/>
  <c r="I1856" i="22"/>
  <c r="H1857" i="22"/>
  <c r="I1857" i="22"/>
  <c r="H1858" i="22"/>
  <c r="I1858" i="22"/>
  <c r="H1859" i="22"/>
  <c r="I1859" i="22"/>
  <c r="H1860" i="22"/>
  <c r="I1860" i="22"/>
  <c r="H1861" i="22"/>
  <c r="I1861" i="22"/>
  <c r="H1862" i="22"/>
  <c r="I1862" i="22"/>
  <c r="H1863" i="22"/>
  <c r="I1863" i="22"/>
  <c r="H1864" i="22"/>
  <c r="I1864" i="22"/>
  <c r="H1865" i="22"/>
  <c r="I1865" i="22"/>
  <c r="H1866" i="22"/>
  <c r="I1866" i="22"/>
  <c r="H1867" i="22"/>
  <c r="I1867" i="22"/>
  <c r="H1868" i="22"/>
  <c r="I1868" i="22"/>
  <c r="H1869" i="22"/>
  <c r="I1869" i="22"/>
  <c r="H1870" i="22"/>
  <c r="I1870" i="22"/>
  <c r="H1871" i="22"/>
  <c r="I1871" i="22"/>
  <c r="H1872" i="22"/>
  <c r="I1872" i="22"/>
  <c r="H1873" i="22"/>
  <c r="I1873" i="22"/>
  <c r="H1874" i="22"/>
  <c r="I1874" i="22"/>
  <c r="H1875" i="22"/>
  <c r="I1875" i="22"/>
  <c r="H1876" i="22"/>
  <c r="I1876" i="22"/>
  <c r="H1877" i="22"/>
  <c r="I1877" i="22"/>
  <c r="H1878" i="22"/>
  <c r="I1878" i="22"/>
  <c r="H1879" i="22"/>
  <c r="I1879" i="22"/>
  <c r="H1880" i="22"/>
  <c r="I1880" i="22"/>
  <c r="H1881" i="22"/>
  <c r="I1881" i="22"/>
  <c r="H1882" i="22"/>
  <c r="I1882" i="22"/>
  <c r="H1883" i="22"/>
  <c r="I1883" i="22"/>
  <c r="H1884" i="22"/>
  <c r="I1884" i="22"/>
  <c r="H1885" i="22"/>
  <c r="I1885" i="22"/>
  <c r="H1886" i="22"/>
  <c r="I1886" i="22"/>
  <c r="H1887" i="22"/>
  <c r="I1887" i="22"/>
  <c r="H1888" i="22"/>
  <c r="I1888" i="22"/>
  <c r="H1889" i="22"/>
  <c r="I1889" i="22"/>
  <c r="H1890" i="22"/>
  <c r="I1890" i="22"/>
  <c r="H1891" i="22"/>
  <c r="I1891" i="22"/>
  <c r="H1892" i="22"/>
  <c r="I1892" i="22"/>
  <c r="H1893" i="22"/>
  <c r="I1893" i="22"/>
  <c r="H1894" i="22"/>
  <c r="I1894" i="22"/>
  <c r="H1895" i="22"/>
  <c r="I1895" i="22"/>
  <c r="H1896" i="22"/>
  <c r="I1896" i="22"/>
  <c r="H1897" i="22"/>
  <c r="I1897" i="22"/>
  <c r="H1898" i="22"/>
  <c r="I1898" i="22"/>
  <c r="H1899" i="22"/>
  <c r="I1899" i="22"/>
  <c r="H1900" i="22"/>
  <c r="I1900" i="22"/>
  <c r="H1901" i="22"/>
  <c r="I1901" i="22"/>
  <c r="H1902" i="22"/>
  <c r="I1902" i="22"/>
  <c r="H1903" i="22"/>
  <c r="I1903" i="22"/>
  <c r="H1904" i="22"/>
  <c r="I1904" i="22"/>
  <c r="H1905" i="22"/>
  <c r="I1905" i="22"/>
  <c r="H1906" i="22"/>
  <c r="I1906" i="22"/>
  <c r="H1907" i="22"/>
  <c r="I1907" i="22"/>
  <c r="H1908" i="22"/>
  <c r="I1908" i="22"/>
  <c r="H1909" i="22"/>
  <c r="I1909" i="22"/>
  <c r="H1910" i="22"/>
  <c r="I1910" i="22"/>
  <c r="H1911" i="22"/>
  <c r="I1911" i="22"/>
  <c r="H1912" i="22"/>
  <c r="I1912" i="22"/>
  <c r="H1913" i="22"/>
  <c r="I1913" i="22"/>
  <c r="H1914" i="22"/>
  <c r="I1914" i="22"/>
  <c r="H1915" i="22"/>
  <c r="I1915" i="22"/>
  <c r="H1916" i="22"/>
  <c r="I1916" i="22"/>
  <c r="H1917" i="22"/>
  <c r="I1917" i="22"/>
  <c r="H1918" i="22"/>
  <c r="I1918" i="22"/>
  <c r="H1919" i="22"/>
  <c r="I1919" i="22"/>
  <c r="H1920" i="22"/>
  <c r="I1920" i="22"/>
  <c r="H1921" i="22"/>
  <c r="I1921" i="22"/>
  <c r="H1922" i="22"/>
  <c r="I1922" i="22"/>
  <c r="H1923" i="22"/>
  <c r="I1923" i="22"/>
  <c r="H1924" i="22"/>
  <c r="I1924" i="22"/>
  <c r="H1925" i="22"/>
  <c r="I1925" i="22"/>
  <c r="H1926" i="22"/>
  <c r="I1926" i="22"/>
  <c r="H1927" i="22"/>
  <c r="I1927" i="22"/>
  <c r="H1928" i="22"/>
  <c r="I1928" i="22"/>
  <c r="H1929" i="22"/>
  <c r="I1929" i="22"/>
  <c r="H1930" i="22"/>
  <c r="I1930" i="22"/>
  <c r="H1931" i="22"/>
  <c r="I1931" i="22"/>
  <c r="H1932" i="22"/>
  <c r="I1932" i="22"/>
  <c r="H1933" i="22"/>
  <c r="I1933" i="22"/>
  <c r="H1934" i="22"/>
  <c r="I1934" i="22"/>
  <c r="H1935" i="22"/>
  <c r="I1935" i="22"/>
  <c r="H1936" i="22"/>
  <c r="I1936" i="22"/>
  <c r="H1937" i="22"/>
  <c r="I1937" i="22"/>
  <c r="H1938" i="22"/>
  <c r="I1938" i="22"/>
  <c r="H1939" i="22"/>
  <c r="I1939" i="22"/>
  <c r="H1940" i="22"/>
  <c r="I1940" i="22"/>
  <c r="H1941" i="22"/>
  <c r="I1941" i="22"/>
  <c r="H1942" i="22"/>
  <c r="I1942" i="22"/>
  <c r="H1943" i="22"/>
  <c r="I1943" i="22"/>
  <c r="H1944" i="22"/>
  <c r="I1944" i="22"/>
  <c r="H1945" i="22"/>
  <c r="I1945" i="22"/>
  <c r="H1946" i="22"/>
  <c r="I1946" i="22"/>
  <c r="H1947" i="22"/>
  <c r="I1947" i="22"/>
  <c r="H1948" i="22"/>
  <c r="I1948" i="22"/>
  <c r="H1949" i="22"/>
  <c r="I1949" i="22"/>
  <c r="H1950" i="22"/>
  <c r="I1950" i="22"/>
  <c r="H1951" i="22"/>
  <c r="I1951" i="22"/>
  <c r="H1952" i="22"/>
  <c r="I1952" i="22"/>
  <c r="H1953" i="22"/>
  <c r="I1953" i="22"/>
  <c r="H1954" i="22"/>
  <c r="I1954" i="22"/>
  <c r="H1955" i="22"/>
  <c r="I1955" i="22"/>
  <c r="H1956" i="22"/>
  <c r="I1956" i="22"/>
  <c r="H1957" i="22"/>
  <c r="I1957" i="22"/>
  <c r="H1958" i="22"/>
  <c r="I1958" i="22"/>
  <c r="H1959" i="22"/>
  <c r="I1959" i="22"/>
  <c r="H1960" i="22"/>
  <c r="I1960" i="22"/>
  <c r="H1961" i="22"/>
  <c r="I1961" i="22"/>
  <c r="H1962" i="22"/>
  <c r="I1962" i="22"/>
  <c r="H1963" i="22"/>
  <c r="I1963" i="22"/>
  <c r="H1964" i="22"/>
  <c r="I1964" i="22"/>
  <c r="H1965" i="22"/>
  <c r="I1965" i="22"/>
  <c r="H1966" i="22"/>
  <c r="I1966" i="22"/>
  <c r="H1967" i="22"/>
  <c r="I1967" i="22"/>
  <c r="H1968" i="22"/>
  <c r="I1968" i="22"/>
  <c r="H1969" i="22"/>
  <c r="I1969" i="22"/>
  <c r="H1970" i="22"/>
  <c r="I1970" i="22"/>
  <c r="H1971" i="22"/>
  <c r="I1971" i="22"/>
  <c r="H1972" i="22"/>
  <c r="I1972" i="22"/>
  <c r="H1973" i="22"/>
  <c r="I1973" i="22"/>
  <c r="H1974" i="22"/>
  <c r="I1974" i="22"/>
  <c r="H1975" i="22"/>
  <c r="I1975" i="22"/>
  <c r="H1976" i="22"/>
  <c r="I1976" i="22"/>
  <c r="H1977" i="22"/>
  <c r="I1977" i="22"/>
  <c r="H1978" i="22"/>
  <c r="I1978" i="22"/>
  <c r="H1979" i="22"/>
  <c r="I1979" i="22"/>
  <c r="H1980" i="22"/>
  <c r="I1980" i="22"/>
  <c r="H1981" i="22"/>
  <c r="I1981" i="22"/>
  <c r="H1982" i="22"/>
  <c r="I1982" i="22"/>
  <c r="H1983" i="22"/>
  <c r="I1983" i="22"/>
  <c r="H1984" i="22"/>
  <c r="I1984" i="22"/>
  <c r="H1985" i="22"/>
  <c r="I1985" i="22"/>
  <c r="H1986" i="22"/>
  <c r="I1986" i="22"/>
  <c r="H1987" i="22"/>
  <c r="I1987" i="22"/>
  <c r="H1988" i="22"/>
  <c r="I1988" i="22"/>
  <c r="H1989" i="22"/>
  <c r="I1989" i="22"/>
  <c r="H1990" i="22"/>
  <c r="I1990" i="22"/>
  <c r="H1991" i="22"/>
  <c r="I1991" i="22"/>
  <c r="H1992" i="22"/>
  <c r="I1992" i="22"/>
  <c r="H1993" i="22"/>
  <c r="I1993" i="22"/>
  <c r="H1994" i="22"/>
  <c r="I1994" i="22"/>
  <c r="H1995" i="22"/>
  <c r="I1995" i="22"/>
  <c r="H1996" i="22"/>
  <c r="I1996" i="22"/>
  <c r="H1997" i="22"/>
  <c r="I1997" i="22"/>
  <c r="H1998" i="22"/>
  <c r="I1998" i="22"/>
  <c r="H1999" i="22"/>
  <c r="I1999" i="22"/>
  <c r="H2000" i="22"/>
  <c r="I2000" i="22"/>
  <c r="H2001" i="22"/>
  <c r="I2001" i="22"/>
  <c r="H2002" i="22"/>
  <c r="I2002" i="22"/>
  <c r="H2003" i="22"/>
  <c r="I2003" i="22"/>
  <c r="H2004" i="22"/>
  <c r="I2004" i="22"/>
  <c r="H2005" i="22"/>
  <c r="I2005" i="22"/>
  <c r="H2006" i="22"/>
  <c r="I2006" i="22"/>
  <c r="H2007" i="22"/>
  <c r="I2007" i="22"/>
  <c r="H2008" i="22"/>
  <c r="I2008" i="22"/>
  <c r="H2009" i="22"/>
  <c r="I2009" i="22"/>
  <c r="H2010" i="22"/>
  <c r="I2010" i="22"/>
  <c r="H2011" i="22"/>
  <c r="I2011" i="22"/>
  <c r="H2012" i="22"/>
  <c r="I2012" i="22"/>
  <c r="H2013" i="22"/>
  <c r="I2013" i="22"/>
  <c r="H2014" i="22"/>
  <c r="I2014" i="22"/>
  <c r="H2015" i="22"/>
  <c r="I2015" i="22"/>
  <c r="H2016" i="22"/>
  <c r="I2016" i="22"/>
  <c r="H2017" i="22"/>
  <c r="I2017" i="22"/>
  <c r="H2018" i="22"/>
  <c r="I2018" i="22"/>
  <c r="H2019" i="22"/>
  <c r="I2019" i="22"/>
  <c r="H2020" i="22"/>
  <c r="I2020" i="22"/>
  <c r="H2021" i="22"/>
  <c r="I2021" i="22"/>
  <c r="H2022" i="22"/>
  <c r="I2022" i="22"/>
  <c r="H2023" i="22"/>
  <c r="I2023" i="22"/>
  <c r="H2024" i="22"/>
  <c r="I2024" i="22"/>
  <c r="H2025" i="22"/>
  <c r="I2025" i="22"/>
  <c r="H2026" i="22"/>
  <c r="I2026" i="22"/>
  <c r="H2027" i="22"/>
  <c r="I2027" i="22"/>
  <c r="H2028" i="22"/>
  <c r="I2028" i="22"/>
  <c r="H2029" i="22"/>
  <c r="I2029" i="22"/>
  <c r="H2030" i="22"/>
  <c r="I2030" i="22"/>
  <c r="H2031" i="22"/>
  <c r="I2031" i="22"/>
  <c r="H2032" i="22"/>
  <c r="I2032" i="22"/>
  <c r="H2033" i="22"/>
  <c r="I2033" i="22"/>
  <c r="H2034" i="22"/>
  <c r="I2034" i="22"/>
  <c r="H2035" i="22"/>
  <c r="I2035" i="22"/>
  <c r="H2036" i="22"/>
  <c r="I2036" i="22"/>
  <c r="H2037" i="22"/>
  <c r="I2037" i="22"/>
  <c r="H2038" i="22"/>
  <c r="I2038" i="22"/>
  <c r="H2039" i="22"/>
  <c r="I2039" i="22"/>
  <c r="H2040" i="22"/>
  <c r="I2040" i="22"/>
  <c r="H2041" i="22"/>
  <c r="I2041" i="22"/>
  <c r="H2042" i="22"/>
  <c r="I2042" i="22"/>
  <c r="H2043" i="22"/>
  <c r="I2043" i="22"/>
  <c r="H2044" i="22"/>
  <c r="I2044" i="22"/>
  <c r="H2045" i="22"/>
  <c r="I2045" i="22"/>
  <c r="H2046" i="22"/>
  <c r="I2046" i="22"/>
  <c r="H2047" i="22"/>
  <c r="I2047" i="22"/>
  <c r="H2048" i="22"/>
  <c r="I2048" i="22"/>
  <c r="H2049" i="22"/>
  <c r="I2049" i="22"/>
  <c r="H2050" i="22"/>
  <c r="I2050" i="22"/>
  <c r="H2051" i="22"/>
  <c r="I2051" i="22"/>
  <c r="H2052" i="22"/>
  <c r="I2052" i="22"/>
  <c r="H2053" i="22"/>
  <c r="I2053" i="22"/>
  <c r="H2054" i="22"/>
  <c r="I2054" i="22"/>
  <c r="H2055" i="22"/>
  <c r="I2055" i="22"/>
  <c r="H2056" i="22"/>
  <c r="I2056" i="22"/>
  <c r="H2057" i="22"/>
  <c r="I2057" i="22"/>
  <c r="H2058" i="22"/>
  <c r="I2058" i="22"/>
  <c r="H2059" i="22"/>
  <c r="I2059" i="22"/>
  <c r="H2060" i="22"/>
  <c r="I2060" i="22"/>
  <c r="H2061" i="22"/>
  <c r="I2061" i="22"/>
  <c r="H2062" i="22"/>
  <c r="I2062" i="22"/>
  <c r="H2063" i="22"/>
  <c r="I2063" i="22"/>
  <c r="H2064" i="22"/>
  <c r="I2064" i="22"/>
  <c r="H2065" i="22"/>
  <c r="I2065" i="22"/>
  <c r="H2066" i="22"/>
  <c r="I2066" i="22"/>
  <c r="H2067" i="22"/>
  <c r="I2067" i="22"/>
  <c r="H2068" i="22"/>
  <c r="I2068" i="22"/>
  <c r="H2069" i="22"/>
  <c r="I2069" i="22"/>
  <c r="H2070" i="22"/>
  <c r="I2070" i="22"/>
  <c r="H2071" i="22"/>
  <c r="I2071" i="22"/>
  <c r="H2072" i="22"/>
  <c r="I2072" i="22"/>
  <c r="H2073" i="22"/>
  <c r="I2073" i="22"/>
  <c r="H2074" i="22"/>
  <c r="I2074" i="22"/>
  <c r="H2075" i="22"/>
  <c r="I2075" i="22"/>
  <c r="H2076" i="22"/>
  <c r="I2076" i="22"/>
  <c r="H2077" i="22"/>
  <c r="I2077" i="22"/>
  <c r="H2078" i="22"/>
  <c r="I2078" i="22"/>
  <c r="H2079" i="22"/>
  <c r="I2079" i="22"/>
  <c r="H2080" i="22"/>
  <c r="I2080" i="22"/>
  <c r="H2081" i="22"/>
  <c r="I2081" i="22"/>
  <c r="H2082" i="22"/>
  <c r="I2082" i="22"/>
  <c r="H2083" i="22"/>
  <c r="I2083" i="22"/>
  <c r="H2084" i="22"/>
  <c r="I2084" i="22"/>
  <c r="H2085" i="22"/>
  <c r="I2085" i="22"/>
  <c r="H2086" i="22"/>
  <c r="I2086" i="22"/>
  <c r="H2087" i="22"/>
  <c r="I2087" i="22"/>
  <c r="H2088" i="22"/>
  <c r="I2088" i="22"/>
  <c r="H2089" i="22"/>
  <c r="I2089" i="22"/>
  <c r="H2090" i="22"/>
  <c r="I2090" i="22"/>
  <c r="H2091" i="22"/>
  <c r="I2091" i="22"/>
  <c r="H2092" i="22"/>
  <c r="I2092" i="22"/>
  <c r="H2093" i="22"/>
  <c r="I2093" i="22"/>
  <c r="H2094" i="22"/>
  <c r="I2094" i="22"/>
  <c r="H2095" i="22"/>
  <c r="I2095" i="22"/>
  <c r="H2096" i="22"/>
  <c r="I2096" i="22"/>
  <c r="H2097" i="22"/>
  <c r="I2097" i="22"/>
  <c r="H2098" i="22"/>
  <c r="I2098" i="22"/>
  <c r="H2099" i="22"/>
  <c r="I2099" i="22"/>
  <c r="H2100" i="22"/>
  <c r="I2100" i="22"/>
  <c r="H2101" i="22"/>
  <c r="I2101" i="22"/>
  <c r="H2102" i="22"/>
  <c r="I2102" i="22"/>
  <c r="H2103" i="22"/>
  <c r="I2103" i="22"/>
  <c r="H2104" i="22"/>
  <c r="I2104" i="22"/>
  <c r="H2105" i="22"/>
  <c r="I2105" i="22"/>
  <c r="H2106" i="22"/>
  <c r="I2106" i="22"/>
  <c r="H2107" i="22"/>
  <c r="I2107" i="22"/>
  <c r="H2108" i="22"/>
  <c r="I2108" i="22"/>
  <c r="H2109" i="22"/>
  <c r="I2109" i="22"/>
  <c r="H2110" i="22"/>
  <c r="I2110" i="22"/>
  <c r="H2111" i="22"/>
  <c r="I2111" i="22"/>
  <c r="H2112" i="22"/>
  <c r="I2112" i="22"/>
  <c r="H2113" i="22"/>
  <c r="I2113" i="22"/>
  <c r="H2114" i="22"/>
  <c r="I2114" i="22"/>
  <c r="H2115" i="22"/>
  <c r="I2115" i="22"/>
  <c r="H2116" i="22"/>
  <c r="I2116" i="22"/>
  <c r="H2117" i="22"/>
  <c r="I2117" i="22"/>
  <c r="H2118" i="22"/>
  <c r="I2118" i="22"/>
  <c r="H2119" i="22"/>
  <c r="I2119" i="22"/>
  <c r="H2120" i="22"/>
  <c r="I2120" i="22"/>
  <c r="H2121" i="22"/>
  <c r="I2121" i="22"/>
  <c r="H2122" i="22"/>
  <c r="I2122" i="22"/>
  <c r="H2123" i="22"/>
  <c r="I2123" i="22"/>
  <c r="H2124" i="22"/>
  <c r="I2124" i="22"/>
  <c r="H2125" i="22"/>
  <c r="I2125" i="22"/>
  <c r="H2126" i="22"/>
  <c r="I2126" i="22"/>
  <c r="H2127" i="22"/>
  <c r="I2127" i="22"/>
  <c r="H2128" i="22"/>
  <c r="I2128" i="22"/>
  <c r="H2129" i="22"/>
  <c r="I2129" i="22"/>
  <c r="H2130" i="22"/>
  <c r="I2130" i="22"/>
  <c r="H2131" i="22"/>
  <c r="I2131" i="22"/>
  <c r="H2132" i="22"/>
  <c r="I2132" i="22"/>
  <c r="H2133" i="22"/>
  <c r="I2133" i="22"/>
  <c r="H2134" i="22"/>
  <c r="I2134" i="22"/>
  <c r="H2135" i="22"/>
  <c r="I2135" i="22"/>
  <c r="H2136" i="22"/>
  <c r="I2136" i="22"/>
  <c r="H2137" i="22"/>
  <c r="I2137" i="22"/>
  <c r="H2138" i="22"/>
  <c r="I2138" i="22"/>
  <c r="H2139" i="22"/>
  <c r="I2139" i="22"/>
  <c r="H2140" i="22"/>
  <c r="I2140" i="22"/>
  <c r="H2141" i="22"/>
  <c r="I2141" i="22"/>
  <c r="H2142" i="22"/>
  <c r="I2142" i="22"/>
  <c r="H2143" i="22"/>
  <c r="I2143" i="22"/>
  <c r="H2144" i="22"/>
  <c r="I2144" i="22"/>
  <c r="H2145" i="22"/>
  <c r="I2145" i="22"/>
  <c r="H2146" i="22"/>
  <c r="I2146" i="22"/>
  <c r="H2147" i="22"/>
  <c r="I2147" i="22"/>
  <c r="H2148" i="22"/>
  <c r="I2148" i="22"/>
  <c r="H2149" i="22"/>
  <c r="I2149" i="22"/>
  <c r="H2150" i="22"/>
  <c r="I2150" i="22"/>
  <c r="H2151" i="22"/>
  <c r="I2151" i="22"/>
  <c r="H2152" i="22"/>
  <c r="I2152" i="22"/>
  <c r="H2153" i="22"/>
  <c r="I2153" i="22"/>
  <c r="H2154" i="22"/>
  <c r="I2154" i="22"/>
  <c r="H2155" i="22"/>
  <c r="I2155" i="22"/>
  <c r="H2156" i="22"/>
  <c r="I2156" i="22"/>
  <c r="H2157" i="22"/>
  <c r="I2157" i="22"/>
  <c r="H2158" i="22"/>
  <c r="I2158" i="22"/>
  <c r="H2159" i="22"/>
  <c r="I2159" i="22"/>
  <c r="H2160" i="22"/>
  <c r="I2160" i="22"/>
  <c r="H2161" i="22"/>
  <c r="I2161" i="22"/>
  <c r="H2162" i="22"/>
  <c r="I2162" i="22"/>
  <c r="H2163" i="22"/>
  <c r="I2163" i="22"/>
  <c r="H2164" i="22"/>
  <c r="I2164" i="22"/>
  <c r="H2165" i="22"/>
  <c r="I2165" i="22"/>
  <c r="H2166" i="22"/>
  <c r="I2166" i="22"/>
  <c r="H2167" i="22"/>
  <c r="I2167" i="22"/>
  <c r="H2168" i="22"/>
  <c r="I2168" i="22"/>
  <c r="H2169" i="22"/>
  <c r="I2169" i="22"/>
  <c r="H2170" i="22"/>
  <c r="I2170" i="22"/>
  <c r="H2171" i="22"/>
  <c r="I2171" i="22"/>
  <c r="H2172" i="22"/>
  <c r="I2172" i="22"/>
  <c r="H2173" i="22"/>
  <c r="I2173" i="22"/>
  <c r="H2174" i="22"/>
  <c r="I2174" i="22"/>
  <c r="H2175" i="22"/>
  <c r="I2175" i="22"/>
  <c r="H2176" i="22"/>
  <c r="I2176" i="22"/>
  <c r="H2177" i="22"/>
  <c r="I2177" i="22"/>
  <c r="H2178" i="22"/>
  <c r="I2178" i="22"/>
  <c r="H2179" i="22"/>
  <c r="I2179" i="22"/>
  <c r="H2180" i="22"/>
  <c r="I2180" i="22"/>
  <c r="H2181" i="22"/>
  <c r="I2181" i="22"/>
  <c r="H2182" i="22"/>
  <c r="I2182" i="22"/>
  <c r="H2183" i="22"/>
  <c r="I2183" i="22"/>
  <c r="H2184" i="22"/>
  <c r="I2184" i="22"/>
  <c r="H2185" i="22"/>
  <c r="I2185" i="22"/>
  <c r="H2186" i="22"/>
  <c r="I2186" i="22"/>
  <c r="H2187" i="22"/>
  <c r="I2187" i="22"/>
  <c r="H2188" i="22"/>
  <c r="I2188" i="22"/>
  <c r="H2189" i="22"/>
  <c r="I2189" i="22"/>
  <c r="H2190" i="22"/>
  <c r="I2190" i="22"/>
  <c r="H2191" i="22"/>
  <c r="I2191" i="22"/>
  <c r="H2192" i="22"/>
  <c r="I2192" i="22"/>
  <c r="H2193" i="22"/>
  <c r="I2193" i="22"/>
  <c r="H2194" i="22"/>
  <c r="I2194" i="22"/>
  <c r="H2195" i="22"/>
  <c r="I2195" i="22"/>
  <c r="H2196" i="22"/>
  <c r="I2196" i="22"/>
  <c r="H2197" i="22"/>
  <c r="I2197" i="22"/>
  <c r="H2198" i="22"/>
  <c r="I2198" i="22"/>
  <c r="H2199" i="22"/>
  <c r="I2199" i="22"/>
  <c r="H2200" i="22"/>
  <c r="I2200" i="22"/>
  <c r="H2201" i="22"/>
  <c r="I2201" i="22"/>
  <c r="H2202" i="22"/>
  <c r="I2202" i="22"/>
  <c r="H2203" i="22"/>
  <c r="I2203" i="22"/>
  <c r="H2204" i="22"/>
  <c r="I2204" i="22"/>
  <c r="H2205" i="22"/>
  <c r="I2205" i="22"/>
  <c r="H2206" i="22"/>
  <c r="I2206" i="22"/>
  <c r="H2207" i="22"/>
  <c r="I2207" i="22"/>
  <c r="H2208" i="22"/>
  <c r="I2208" i="22"/>
  <c r="H2209" i="22"/>
  <c r="I2209" i="22"/>
  <c r="H2210" i="22"/>
  <c r="I2210" i="22"/>
  <c r="H2211" i="22"/>
  <c r="I2211" i="22"/>
  <c r="H2212" i="22"/>
  <c r="I2212" i="22"/>
  <c r="H2213" i="22"/>
  <c r="I2213" i="22"/>
  <c r="H2214" i="22"/>
  <c r="I2214" i="22"/>
  <c r="H2215" i="22"/>
  <c r="I2215" i="22"/>
  <c r="H2216" i="22"/>
  <c r="I2216" i="22"/>
  <c r="H2217" i="22"/>
  <c r="I2217" i="22"/>
  <c r="H2218" i="22"/>
  <c r="I2218" i="22"/>
  <c r="H2219" i="22"/>
  <c r="I2219" i="22"/>
  <c r="H2220" i="22"/>
  <c r="I2220" i="22"/>
  <c r="H2221" i="22"/>
  <c r="I2221" i="22"/>
  <c r="H2222" i="22"/>
  <c r="I2222" i="22"/>
  <c r="H2223" i="22"/>
  <c r="I2223" i="22"/>
  <c r="H2224" i="22"/>
  <c r="I2224" i="22"/>
  <c r="H2225" i="22"/>
  <c r="I2225" i="22"/>
  <c r="H2226" i="22"/>
  <c r="I2226" i="22"/>
  <c r="H2227" i="22"/>
  <c r="I2227" i="22"/>
  <c r="H2228" i="22"/>
  <c r="I2228" i="22"/>
  <c r="H2229" i="22"/>
  <c r="I2229" i="22"/>
  <c r="H2230" i="22"/>
  <c r="I2230" i="22"/>
  <c r="H2231" i="22"/>
  <c r="I2231" i="22"/>
  <c r="H2232" i="22"/>
  <c r="I2232" i="22"/>
  <c r="H2233" i="22"/>
  <c r="I2233" i="22"/>
  <c r="H2234" i="22"/>
  <c r="I2234" i="22"/>
  <c r="H2235" i="22"/>
  <c r="I2235" i="22"/>
  <c r="H2236" i="22"/>
  <c r="I2236" i="22"/>
  <c r="H2237" i="22"/>
  <c r="I2237" i="22"/>
  <c r="H2238" i="22"/>
  <c r="I2238" i="22"/>
  <c r="H2239" i="22"/>
  <c r="I2239" i="22"/>
  <c r="H2240" i="22"/>
  <c r="I2240" i="22"/>
  <c r="H2241" i="22"/>
  <c r="I2241" i="22"/>
  <c r="H2242" i="22"/>
  <c r="I2242" i="22"/>
  <c r="H2243" i="22"/>
  <c r="I2243" i="22"/>
  <c r="H2244" i="22"/>
  <c r="I2244" i="22"/>
  <c r="H2245" i="22"/>
  <c r="I2245" i="22"/>
  <c r="H2246" i="22"/>
  <c r="I2246" i="22"/>
  <c r="H2247" i="22"/>
  <c r="I2247" i="22"/>
  <c r="H2248" i="22"/>
  <c r="I2248" i="22"/>
  <c r="H2249" i="22"/>
  <c r="I2249" i="22"/>
  <c r="H2250" i="22"/>
  <c r="I2250" i="22"/>
  <c r="H2251" i="22"/>
  <c r="I2251" i="22"/>
  <c r="H2252" i="22"/>
  <c r="I2252" i="22"/>
  <c r="H2253" i="22"/>
  <c r="I2253" i="22"/>
  <c r="H2254" i="22"/>
  <c r="I2254" i="22"/>
  <c r="H2255" i="22"/>
  <c r="I2255" i="22"/>
  <c r="H2256" i="22"/>
  <c r="I2256" i="22"/>
  <c r="H2257" i="22"/>
  <c r="I2257" i="22"/>
  <c r="H2258" i="22"/>
  <c r="I2258" i="22"/>
  <c r="H2259" i="22"/>
  <c r="I2259" i="22"/>
  <c r="H2260" i="22"/>
  <c r="I2260" i="22"/>
  <c r="H2261" i="22"/>
  <c r="I2261" i="22"/>
  <c r="H2262" i="22"/>
  <c r="I2262" i="22"/>
  <c r="H2263" i="22"/>
  <c r="I2263" i="22"/>
  <c r="H2264" i="22"/>
  <c r="I2264" i="22"/>
  <c r="H2265" i="22"/>
  <c r="I2265" i="22"/>
  <c r="H2266" i="22"/>
  <c r="I2266" i="22"/>
  <c r="H2267" i="22"/>
  <c r="I2267" i="22"/>
  <c r="H2268" i="22"/>
  <c r="I2268" i="22"/>
  <c r="H2269" i="22"/>
  <c r="I2269" i="22"/>
  <c r="H2270" i="22"/>
  <c r="I2270" i="22"/>
  <c r="H2271" i="22"/>
  <c r="I2271" i="22"/>
  <c r="H2272" i="22"/>
  <c r="I2272" i="22"/>
  <c r="H2273" i="22"/>
  <c r="I2273" i="22"/>
  <c r="H2274" i="22"/>
  <c r="I2274" i="22"/>
  <c r="H2275" i="22"/>
  <c r="I2275" i="22"/>
  <c r="H2276" i="22"/>
  <c r="I2276" i="22"/>
  <c r="H2277" i="22"/>
  <c r="I2277" i="22"/>
  <c r="H2278" i="22"/>
  <c r="I2278" i="22"/>
  <c r="H2279" i="22"/>
  <c r="I2279" i="22"/>
  <c r="H2280" i="22"/>
  <c r="I2280" i="22"/>
  <c r="H2281" i="22"/>
  <c r="I2281" i="22"/>
  <c r="H2282" i="22"/>
  <c r="I2282" i="22"/>
  <c r="H2283" i="22"/>
  <c r="I2283" i="22"/>
  <c r="H2284" i="22"/>
  <c r="I2284" i="22"/>
  <c r="H2285" i="22"/>
  <c r="I2285" i="22"/>
  <c r="H2286" i="22"/>
  <c r="I2286" i="22"/>
  <c r="H2287" i="22"/>
  <c r="I2287" i="22"/>
  <c r="H2288" i="22"/>
  <c r="I2288" i="22"/>
  <c r="H2289" i="22"/>
  <c r="I2289" i="22"/>
  <c r="H2290" i="22"/>
  <c r="I2290" i="22"/>
  <c r="H2291" i="22"/>
  <c r="I2291" i="22"/>
  <c r="H2292" i="22"/>
  <c r="I2292" i="22"/>
  <c r="H2293" i="22"/>
  <c r="I2293" i="22"/>
  <c r="H2294" i="22"/>
  <c r="I2294" i="22"/>
  <c r="H2295" i="22"/>
  <c r="I2295" i="22"/>
  <c r="H2296" i="22"/>
  <c r="I2296" i="22"/>
  <c r="H2297" i="22"/>
  <c r="I2297" i="22"/>
  <c r="H2298" i="22"/>
  <c r="I2298" i="22"/>
  <c r="H2299" i="22"/>
  <c r="I2299" i="22"/>
  <c r="H2300" i="22"/>
  <c r="I2300" i="22"/>
  <c r="H2301" i="22"/>
  <c r="I2301" i="22"/>
  <c r="H2302" i="22"/>
  <c r="I2302" i="22"/>
  <c r="H2303" i="22"/>
  <c r="I2303" i="22"/>
  <c r="H2304" i="22"/>
  <c r="I2304" i="22"/>
  <c r="H2305" i="22"/>
  <c r="I2305" i="22"/>
  <c r="H2306" i="22"/>
  <c r="I2306" i="22"/>
  <c r="H2307" i="22"/>
  <c r="I2307" i="22"/>
  <c r="H2308" i="22"/>
  <c r="I2308" i="22"/>
  <c r="H2309" i="22"/>
  <c r="I2309" i="22"/>
  <c r="H2310" i="22"/>
  <c r="I2310" i="22"/>
  <c r="H2311" i="22"/>
  <c r="I2311" i="22"/>
  <c r="H2312" i="22"/>
  <c r="I2312" i="22"/>
  <c r="H2313" i="22"/>
  <c r="I2313" i="22"/>
  <c r="H2314" i="22"/>
  <c r="I2314" i="22"/>
  <c r="H2315" i="22"/>
  <c r="I2315" i="22"/>
  <c r="H2316" i="22"/>
  <c r="I2316" i="22"/>
  <c r="H2317" i="22"/>
  <c r="I2317" i="22"/>
  <c r="H2318" i="22"/>
  <c r="I2318" i="22"/>
  <c r="H2319" i="22"/>
  <c r="I2319" i="22"/>
  <c r="H2320" i="22"/>
  <c r="I2320" i="22"/>
  <c r="H2321" i="22"/>
  <c r="I2321" i="22"/>
  <c r="H2322" i="22"/>
  <c r="I2322" i="22"/>
  <c r="H2323" i="22"/>
  <c r="I2323" i="22"/>
  <c r="H2324" i="22"/>
  <c r="I2324" i="22"/>
  <c r="H2325" i="22"/>
  <c r="I2325" i="22"/>
  <c r="H2326" i="22"/>
  <c r="I2326" i="22"/>
  <c r="H2327" i="22"/>
  <c r="I2327" i="22"/>
  <c r="H2328" i="22"/>
  <c r="I2328" i="22"/>
  <c r="H2329" i="22"/>
  <c r="I2329" i="22"/>
  <c r="H2330" i="22"/>
  <c r="I2330" i="22"/>
  <c r="H2331" i="22"/>
  <c r="I2331" i="22"/>
  <c r="H2332" i="22"/>
  <c r="I2332" i="22"/>
  <c r="H2333" i="22"/>
  <c r="I2333" i="22"/>
  <c r="H2334" i="22"/>
  <c r="I2334" i="22"/>
  <c r="H2335" i="22"/>
  <c r="I2335" i="22"/>
  <c r="H2336" i="22"/>
  <c r="I2336" i="22"/>
  <c r="H2337" i="22"/>
  <c r="I2337" i="22"/>
  <c r="H2338" i="22"/>
  <c r="I2338" i="22"/>
  <c r="H2339" i="22"/>
  <c r="I2339" i="22"/>
  <c r="H2340" i="22"/>
  <c r="I2340" i="22"/>
  <c r="H2341" i="22"/>
  <c r="I2341" i="22"/>
  <c r="H2342" i="22"/>
  <c r="I2342" i="22"/>
  <c r="H2343" i="22"/>
  <c r="I2343" i="22"/>
  <c r="H2344" i="22"/>
  <c r="I2344" i="22"/>
  <c r="H2345" i="22"/>
  <c r="I2345" i="22"/>
  <c r="H2346" i="22"/>
  <c r="I2346" i="22"/>
  <c r="H2347" i="22"/>
  <c r="I2347" i="22"/>
  <c r="H2348" i="22"/>
  <c r="I2348" i="22"/>
  <c r="H2349" i="22"/>
  <c r="I2349" i="22"/>
  <c r="H2350" i="22"/>
  <c r="I2350" i="22"/>
  <c r="H2351" i="22"/>
  <c r="I2351" i="22"/>
  <c r="H2352" i="22"/>
  <c r="I2352" i="22"/>
  <c r="H2353" i="22"/>
  <c r="I2353" i="22"/>
  <c r="H2354" i="22"/>
  <c r="I2354" i="22"/>
  <c r="H2355" i="22"/>
  <c r="I2355" i="22"/>
  <c r="H2356" i="22"/>
  <c r="I2356" i="22"/>
  <c r="H2357" i="22"/>
  <c r="I2357" i="22"/>
  <c r="H2358" i="22"/>
  <c r="I2358" i="22"/>
  <c r="H2359" i="22"/>
  <c r="I2359" i="22"/>
  <c r="H2360" i="22"/>
  <c r="I2360" i="22"/>
  <c r="H2361" i="22"/>
  <c r="I2361" i="22"/>
  <c r="H2362" i="22"/>
  <c r="I2362" i="22"/>
  <c r="H2363" i="22"/>
  <c r="I2363" i="22"/>
  <c r="H2364" i="22"/>
  <c r="I2364" i="22"/>
  <c r="H2365" i="22"/>
  <c r="I2365" i="22"/>
  <c r="H2366" i="22"/>
  <c r="I2366" i="22"/>
  <c r="H2367" i="22"/>
  <c r="I2367" i="22"/>
  <c r="H2368" i="22"/>
  <c r="I2368" i="22"/>
  <c r="H2369" i="22"/>
  <c r="I2369" i="22"/>
  <c r="H2370" i="22"/>
  <c r="I2370" i="22"/>
  <c r="H2371" i="22"/>
  <c r="I2371" i="22"/>
  <c r="H2372" i="22"/>
  <c r="I2372" i="22"/>
  <c r="H2373" i="22"/>
  <c r="I2373" i="22"/>
  <c r="H2374" i="22"/>
  <c r="I2374" i="22"/>
  <c r="H2375" i="22"/>
  <c r="I2375" i="22"/>
  <c r="H2376" i="22"/>
  <c r="I2376" i="22"/>
  <c r="H2377" i="22"/>
  <c r="I2377" i="22"/>
  <c r="H2378" i="22"/>
  <c r="I2378" i="22"/>
  <c r="H2379" i="22"/>
  <c r="I2379" i="22"/>
  <c r="H2380" i="22"/>
  <c r="I2380" i="22"/>
  <c r="H2381" i="22"/>
  <c r="I2381" i="22"/>
  <c r="H2382" i="22"/>
  <c r="I2382" i="22"/>
  <c r="H2383" i="22"/>
  <c r="I2383" i="22"/>
  <c r="H2384" i="22"/>
  <c r="I2384" i="22"/>
  <c r="H2385" i="22"/>
  <c r="I2385" i="22"/>
  <c r="H2386" i="22"/>
  <c r="I2386" i="22"/>
  <c r="H2387" i="22"/>
  <c r="I2387" i="22"/>
  <c r="I2" i="22"/>
  <c r="H2" i="22"/>
  <c r="G1049" i="22"/>
  <c r="J1049" i="22" s="1"/>
  <c r="K1049" i="22" s="1"/>
  <c r="G1050" i="22"/>
  <c r="J1050" i="22" s="1"/>
  <c r="K1050" i="22" s="1"/>
  <c r="G1051" i="22"/>
  <c r="J1051" i="22" s="1"/>
  <c r="K1051" i="22" s="1"/>
  <c r="G1052" i="22"/>
  <c r="J1052" i="22" s="1"/>
  <c r="K1052" i="22" s="1"/>
  <c r="G1053" i="22"/>
  <c r="J1053" i="22" s="1"/>
  <c r="K1053" i="22" s="1"/>
  <c r="G1054" i="22"/>
  <c r="J1054" i="22" s="1"/>
  <c r="K1054" i="22" s="1"/>
  <c r="G1055" i="22"/>
  <c r="J1055" i="22" s="1"/>
  <c r="K1055" i="22" s="1"/>
  <c r="G1056" i="22"/>
  <c r="J1056" i="22" s="1"/>
  <c r="K1056" i="22" s="1"/>
  <c r="G1057" i="22"/>
  <c r="J1057" i="22" s="1"/>
  <c r="K1057" i="22" s="1"/>
  <c r="G1058" i="22"/>
  <c r="J1058" i="22" s="1"/>
  <c r="K1058" i="22" s="1"/>
  <c r="G1059" i="22"/>
  <c r="J1059" i="22" s="1"/>
  <c r="K1059" i="22" s="1"/>
  <c r="G1060" i="22"/>
  <c r="J1060" i="22" s="1"/>
  <c r="K1060" i="22" s="1"/>
  <c r="G1061" i="22"/>
  <c r="J1061" i="22" s="1"/>
  <c r="K1061" i="22" s="1"/>
  <c r="G1062" i="22"/>
  <c r="J1062" i="22" s="1"/>
  <c r="K1062" i="22" s="1"/>
  <c r="G1063" i="22"/>
  <c r="J1063" i="22" s="1"/>
  <c r="K1063" i="22" s="1"/>
  <c r="G1064" i="22"/>
  <c r="J1064" i="22" s="1"/>
  <c r="K1064" i="22" s="1"/>
  <c r="G1065" i="22"/>
  <c r="J1065" i="22" s="1"/>
  <c r="K1065" i="22" s="1"/>
  <c r="G1066" i="22"/>
  <c r="J1066" i="22" s="1"/>
  <c r="K1066" i="22" s="1"/>
  <c r="G1067" i="22"/>
  <c r="J1067" i="22" s="1"/>
  <c r="K1067" i="22" s="1"/>
  <c r="G1068" i="22"/>
  <c r="J1068" i="22" s="1"/>
  <c r="K1068" i="22" s="1"/>
  <c r="G1069" i="22"/>
  <c r="J1069" i="22" s="1"/>
  <c r="K1069" i="22" s="1"/>
  <c r="G1070" i="22"/>
  <c r="J1070" i="22" s="1"/>
  <c r="K1070" i="22" s="1"/>
  <c r="G1071" i="22"/>
  <c r="J1071" i="22" s="1"/>
  <c r="K1071" i="22" s="1"/>
  <c r="G1072" i="22"/>
  <c r="J1072" i="22" s="1"/>
  <c r="K1072" i="22" s="1"/>
  <c r="G1073" i="22"/>
  <c r="J1073" i="22" s="1"/>
  <c r="K1073" i="22" s="1"/>
  <c r="G1074" i="22"/>
  <c r="J1074" i="22" s="1"/>
  <c r="K1074" i="22" s="1"/>
  <c r="G1075" i="22"/>
  <c r="J1075" i="22" s="1"/>
  <c r="K1075" i="22" s="1"/>
  <c r="G1076" i="22"/>
  <c r="J1076" i="22" s="1"/>
  <c r="K1076" i="22" s="1"/>
  <c r="G1077" i="22"/>
  <c r="J1077" i="22" s="1"/>
  <c r="K1077" i="22" s="1"/>
  <c r="G1078" i="22"/>
  <c r="J1078" i="22" s="1"/>
  <c r="K1078" i="22" s="1"/>
  <c r="G1079" i="22"/>
  <c r="J1079" i="22" s="1"/>
  <c r="K1079" i="22" s="1"/>
  <c r="G1080" i="22"/>
  <c r="J1080" i="22" s="1"/>
  <c r="K1080" i="22" s="1"/>
  <c r="G1081" i="22"/>
  <c r="J1081" i="22" s="1"/>
  <c r="K1081" i="22" s="1"/>
  <c r="G1082" i="22"/>
  <c r="J1082" i="22" s="1"/>
  <c r="K1082" i="22" s="1"/>
  <c r="G1083" i="22"/>
  <c r="J1083" i="22" s="1"/>
  <c r="K1083" i="22" s="1"/>
  <c r="G1084" i="22"/>
  <c r="J1084" i="22" s="1"/>
  <c r="K1084" i="22" s="1"/>
  <c r="G1085" i="22"/>
  <c r="J1085" i="22" s="1"/>
  <c r="K1085" i="22" s="1"/>
  <c r="G1086" i="22"/>
  <c r="J1086" i="22" s="1"/>
  <c r="K1086" i="22" s="1"/>
  <c r="G1087" i="22"/>
  <c r="J1087" i="22" s="1"/>
  <c r="K1087" i="22" s="1"/>
  <c r="G1088" i="22"/>
  <c r="J1088" i="22" s="1"/>
  <c r="K1088" i="22" s="1"/>
  <c r="G1089" i="22"/>
  <c r="J1089" i="22" s="1"/>
  <c r="K1089" i="22" s="1"/>
  <c r="G1090" i="22"/>
  <c r="J1090" i="22" s="1"/>
  <c r="K1090" i="22" s="1"/>
  <c r="G1091" i="22"/>
  <c r="J1091" i="22" s="1"/>
  <c r="K1091" i="22" s="1"/>
  <c r="G1092" i="22"/>
  <c r="J1092" i="22" s="1"/>
  <c r="K1092" i="22" s="1"/>
  <c r="G1093" i="22"/>
  <c r="J1093" i="22" s="1"/>
  <c r="K1093" i="22" s="1"/>
  <c r="G1094" i="22"/>
  <c r="J1094" i="22" s="1"/>
  <c r="K1094" i="22" s="1"/>
  <c r="G1095" i="22"/>
  <c r="J1095" i="22" s="1"/>
  <c r="K1095" i="22" s="1"/>
  <c r="G1096" i="22"/>
  <c r="J1096" i="22" s="1"/>
  <c r="K1096" i="22" s="1"/>
  <c r="G1097" i="22"/>
  <c r="J1097" i="22" s="1"/>
  <c r="K1097" i="22" s="1"/>
  <c r="G1098" i="22"/>
  <c r="J1098" i="22" s="1"/>
  <c r="K1098" i="22" s="1"/>
  <c r="G1099" i="22"/>
  <c r="J1099" i="22" s="1"/>
  <c r="K1099" i="22" s="1"/>
  <c r="G1100" i="22"/>
  <c r="J1100" i="22" s="1"/>
  <c r="K1100" i="22" s="1"/>
  <c r="G1101" i="22"/>
  <c r="J1101" i="22" s="1"/>
  <c r="K1101" i="22" s="1"/>
  <c r="G1102" i="22"/>
  <c r="J1102" i="22" s="1"/>
  <c r="K1102" i="22" s="1"/>
  <c r="G1103" i="22"/>
  <c r="J1103" i="22" s="1"/>
  <c r="K1103" i="22" s="1"/>
  <c r="G1104" i="22"/>
  <c r="J1104" i="22" s="1"/>
  <c r="K1104" i="22" s="1"/>
  <c r="G1105" i="22"/>
  <c r="J1105" i="22" s="1"/>
  <c r="K1105" i="22" s="1"/>
  <c r="G1106" i="22"/>
  <c r="J1106" i="22" s="1"/>
  <c r="K1106" i="22" s="1"/>
  <c r="G1107" i="22"/>
  <c r="J1107" i="22" s="1"/>
  <c r="K1107" i="22" s="1"/>
  <c r="G1108" i="22"/>
  <c r="J1108" i="22" s="1"/>
  <c r="K1108" i="22" s="1"/>
  <c r="G1109" i="22"/>
  <c r="J1109" i="22" s="1"/>
  <c r="K1109" i="22" s="1"/>
  <c r="G1110" i="22"/>
  <c r="J1110" i="22" s="1"/>
  <c r="K1110" i="22" s="1"/>
  <c r="G1111" i="22"/>
  <c r="J1111" i="22" s="1"/>
  <c r="K1111" i="22" s="1"/>
  <c r="G1112" i="22"/>
  <c r="J1112" i="22" s="1"/>
  <c r="K1112" i="22" s="1"/>
  <c r="G1113" i="22"/>
  <c r="J1113" i="22" s="1"/>
  <c r="K1113" i="22" s="1"/>
  <c r="G1114" i="22"/>
  <c r="J1114" i="22" s="1"/>
  <c r="K1114" i="22" s="1"/>
  <c r="G1115" i="22"/>
  <c r="J1115" i="22" s="1"/>
  <c r="K1115" i="22" s="1"/>
  <c r="G1116" i="22"/>
  <c r="J1116" i="22" s="1"/>
  <c r="K1116" i="22" s="1"/>
  <c r="G1117" i="22"/>
  <c r="J1117" i="22" s="1"/>
  <c r="K1117" i="22" s="1"/>
  <c r="G1118" i="22"/>
  <c r="J1118" i="22" s="1"/>
  <c r="K1118" i="22" s="1"/>
  <c r="G1119" i="22"/>
  <c r="J1119" i="22" s="1"/>
  <c r="K1119" i="22" s="1"/>
  <c r="G1120" i="22"/>
  <c r="J1120" i="22" s="1"/>
  <c r="K1120" i="22" s="1"/>
  <c r="G1121" i="22"/>
  <c r="J1121" i="22" s="1"/>
  <c r="K1121" i="22" s="1"/>
  <c r="G1122" i="22"/>
  <c r="J1122" i="22" s="1"/>
  <c r="K1122" i="22" s="1"/>
  <c r="G1123" i="22"/>
  <c r="J1123" i="22" s="1"/>
  <c r="K1123" i="22" s="1"/>
  <c r="G1124" i="22"/>
  <c r="J1124" i="22" s="1"/>
  <c r="K1124" i="22" s="1"/>
  <c r="G1125" i="22"/>
  <c r="J1125" i="22" s="1"/>
  <c r="K1125" i="22" s="1"/>
  <c r="G1126" i="22"/>
  <c r="J1126" i="22" s="1"/>
  <c r="K1126" i="22" s="1"/>
  <c r="G1127" i="22"/>
  <c r="J1127" i="22" s="1"/>
  <c r="K1127" i="22" s="1"/>
  <c r="G1128" i="22"/>
  <c r="J1128" i="22" s="1"/>
  <c r="K1128" i="22" s="1"/>
  <c r="G1129" i="22"/>
  <c r="J1129" i="22" s="1"/>
  <c r="K1129" i="22" s="1"/>
  <c r="G1130" i="22"/>
  <c r="J1130" i="22" s="1"/>
  <c r="K1130" i="22" s="1"/>
  <c r="G1131" i="22"/>
  <c r="J1131" i="22" s="1"/>
  <c r="K1131" i="22" s="1"/>
  <c r="G1132" i="22"/>
  <c r="J1132" i="22" s="1"/>
  <c r="K1132" i="22" s="1"/>
  <c r="G1133" i="22"/>
  <c r="J1133" i="22" s="1"/>
  <c r="K1133" i="22" s="1"/>
  <c r="G1134" i="22"/>
  <c r="J1134" i="22" s="1"/>
  <c r="K1134" i="22" s="1"/>
  <c r="G1135" i="22"/>
  <c r="J1135" i="22" s="1"/>
  <c r="K1135" i="22" s="1"/>
  <c r="G1136" i="22"/>
  <c r="J1136" i="22" s="1"/>
  <c r="K1136" i="22" s="1"/>
  <c r="G1137" i="22"/>
  <c r="J1137" i="22" s="1"/>
  <c r="K1137" i="22" s="1"/>
  <c r="G1138" i="22"/>
  <c r="J1138" i="22" s="1"/>
  <c r="K1138" i="22" s="1"/>
  <c r="G1139" i="22"/>
  <c r="J1139" i="22" s="1"/>
  <c r="K1139" i="22" s="1"/>
  <c r="G1140" i="22"/>
  <c r="J1140" i="22" s="1"/>
  <c r="K1140" i="22" s="1"/>
  <c r="G1141" i="22"/>
  <c r="J1141" i="22" s="1"/>
  <c r="K1141" i="22" s="1"/>
  <c r="G1142" i="22"/>
  <c r="J1142" i="22" s="1"/>
  <c r="K1142" i="22" s="1"/>
  <c r="G1143" i="22"/>
  <c r="J1143" i="22" s="1"/>
  <c r="K1143" i="22" s="1"/>
  <c r="G1144" i="22"/>
  <c r="J1144" i="22" s="1"/>
  <c r="K1144" i="22" s="1"/>
  <c r="G1145" i="22"/>
  <c r="J1145" i="22" s="1"/>
  <c r="K1145" i="22" s="1"/>
  <c r="G1146" i="22"/>
  <c r="J1146" i="22" s="1"/>
  <c r="K1146" i="22" s="1"/>
  <c r="G1147" i="22"/>
  <c r="J1147" i="22" s="1"/>
  <c r="K1147" i="22" s="1"/>
  <c r="G1148" i="22"/>
  <c r="J1148" i="22" s="1"/>
  <c r="K1148" i="22" s="1"/>
  <c r="G1149" i="22"/>
  <c r="J1149" i="22" s="1"/>
  <c r="K1149" i="22" s="1"/>
  <c r="G1150" i="22"/>
  <c r="J1150" i="22" s="1"/>
  <c r="K1150" i="22" s="1"/>
  <c r="G1151" i="22"/>
  <c r="J1151" i="22" s="1"/>
  <c r="K1151" i="22" s="1"/>
  <c r="G1152" i="22"/>
  <c r="J1152" i="22" s="1"/>
  <c r="K1152" i="22" s="1"/>
  <c r="G1153" i="22"/>
  <c r="J1153" i="22" s="1"/>
  <c r="K1153" i="22" s="1"/>
  <c r="G1154" i="22"/>
  <c r="J1154" i="22" s="1"/>
  <c r="K1154" i="22" s="1"/>
  <c r="G1155" i="22"/>
  <c r="J1155" i="22" s="1"/>
  <c r="K1155" i="22" s="1"/>
  <c r="G1156" i="22"/>
  <c r="J1156" i="22" s="1"/>
  <c r="K1156" i="22" s="1"/>
  <c r="G1157" i="22"/>
  <c r="J1157" i="22" s="1"/>
  <c r="K1157" i="22" s="1"/>
  <c r="G1158" i="22"/>
  <c r="J1158" i="22" s="1"/>
  <c r="K1158" i="22" s="1"/>
  <c r="G1159" i="22"/>
  <c r="J1159" i="22" s="1"/>
  <c r="K1159" i="22" s="1"/>
  <c r="G1160" i="22"/>
  <c r="J1160" i="22" s="1"/>
  <c r="K1160" i="22" s="1"/>
  <c r="G1161" i="22"/>
  <c r="J1161" i="22" s="1"/>
  <c r="K1161" i="22" s="1"/>
  <c r="G1162" i="22"/>
  <c r="J1162" i="22" s="1"/>
  <c r="K1162" i="22" s="1"/>
  <c r="G1163" i="22"/>
  <c r="J1163" i="22" s="1"/>
  <c r="K1163" i="22" s="1"/>
  <c r="G1164" i="22"/>
  <c r="J1164" i="22" s="1"/>
  <c r="K1164" i="22" s="1"/>
  <c r="G1165" i="22"/>
  <c r="J1165" i="22" s="1"/>
  <c r="K1165" i="22" s="1"/>
  <c r="G1166" i="22"/>
  <c r="J1166" i="22" s="1"/>
  <c r="K1166" i="22" s="1"/>
  <c r="G1167" i="22"/>
  <c r="J1167" i="22" s="1"/>
  <c r="K1167" i="22" s="1"/>
  <c r="G1168" i="22"/>
  <c r="J1168" i="22" s="1"/>
  <c r="K1168" i="22" s="1"/>
  <c r="G1169" i="22"/>
  <c r="J1169" i="22" s="1"/>
  <c r="K1169" i="22" s="1"/>
  <c r="G1170" i="22"/>
  <c r="J1170" i="22" s="1"/>
  <c r="K1170" i="22" s="1"/>
  <c r="G1171" i="22"/>
  <c r="J1171" i="22" s="1"/>
  <c r="K1171" i="22" s="1"/>
  <c r="G1172" i="22"/>
  <c r="J1172" i="22" s="1"/>
  <c r="K1172" i="22" s="1"/>
  <c r="G1173" i="22"/>
  <c r="J1173" i="22" s="1"/>
  <c r="K1173" i="22" s="1"/>
  <c r="G1174" i="22"/>
  <c r="J1174" i="22" s="1"/>
  <c r="K1174" i="22" s="1"/>
  <c r="G1175" i="22"/>
  <c r="J1175" i="22" s="1"/>
  <c r="K1175" i="22" s="1"/>
  <c r="G1176" i="22"/>
  <c r="J1176" i="22" s="1"/>
  <c r="K1176" i="22" s="1"/>
  <c r="G1177" i="22"/>
  <c r="J1177" i="22" s="1"/>
  <c r="K1177" i="22" s="1"/>
  <c r="G1178" i="22"/>
  <c r="J1178" i="22" s="1"/>
  <c r="K1178" i="22" s="1"/>
  <c r="G1179" i="22"/>
  <c r="J1179" i="22" s="1"/>
  <c r="K1179" i="22" s="1"/>
  <c r="G1180" i="22"/>
  <c r="J1180" i="22" s="1"/>
  <c r="K1180" i="22" s="1"/>
  <c r="G1181" i="22"/>
  <c r="J1181" i="22" s="1"/>
  <c r="K1181" i="22" s="1"/>
  <c r="G1182" i="22"/>
  <c r="J1182" i="22" s="1"/>
  <c r="K1182" i="22" s="1"/>
  <c r="G1183" i="22"/>
  <c r="J1183" i="22" s="1"/>
  <c r="K1183" i="22" s="1"/>
  <c r="G1184" i="22"/>
  <c r="J1184" i="22" s="1"/>
  <c r="K1184" i="22" s="1"/>
  <c r="G1185" i="22"/>
  <c r="J1185" i="22" s="1"/>
  <c r="K1185" i="22" s="1"/>
  <c r="G1186" i="22"/>
  <c r="J1186" i="22" s="1"/>
  <c r="K1186" i="22" s="1"/>
  <c r="G1187" i="22"/>
  <c r="J1187" i="22" s="1"/>
  <c r="K1187" i="22" s="1"/>
  <c r="G1188" i="22"/>
  <c r="J1188" i="22" s="1"/>
  <c r="K1188" i="22" s="1"/>
  <c r="G1189" i="22"/>
  <c r="J1189" i="22" s="1"/>
  <c r="K1189" i="22" s="1"/>
  <c r="G1190" i="22"/>
  <c r="J1190" i="22" s="1"/>
  <c r="K1190" i="22" s="1"/>
  <c r="G1191" i="22"/>
  <c r="J1191" i="22" s="1"/>
  <c r="K1191" i="22" s="1"/>
  <c r="G1192" i="22"/>
  <c r="J1192" i="22" s="1"/>
  <c r="K1192" i="22" s="1"/>
  <c r="G1193" i="22"/>
  <c r="J1193" i="22" s="1"/>
  <c r="K1193" i="22" s="1"/>
  <c r="G1194" i="22"/>
  <c r="J1194" i="22" s="1"/>
  <c r="K1194" i="22" s="1"/>
  <c r="G1195" i="22"/>
  <c r="J1195" i="22" s="1"/>
  <c r="K1195" i="22" s="1"/>
  <c r="G1196" i="22"/>
  <c r="J1196" i="22" s="1"/>
  <c r="K1196" i="22" s="1"/>
  <c r="G1197" i="22"/>
  <c r="J1197" i="22" s="1"/>
  <c r="K1197" i="22" s="1"/>
  <c r="G1198" i="22"/>
  <c r="J1198" i="22" s="1"/>
  <c r="K1198" i="22" s="1"/>
  <c r="G1199" i="22"/>
  <c r="J1199" i="22" s="1"/>
  <c r="K1199" i="22" s="1"/>
  <c r="G1200" i="22"/>
  <c r="J1200" i="22" s="1"/>
  <c r="K1200" i="22" s="1"/>
  <c r="G1201" i="22"/>
  <c r="J1201" i="22" s="1"/>
  <c r="K1201" i="22" s="1"/>
  <c r="G1202" i="22"/>
  <c r="J1202" i="22" s="1"/>
  <c r="K1202" i="22" s="1"/>
  <c r="G1203" i="22"/>
  <c r="J1203" i="22" s="1"/>
  <c r="K1203" i="22" s="1"/>
  <c r="G1204" i="22"/>
  <c r="J1204" i="22" s="1"/>
  <c r="K1204" i="22" s="1"/>
  <c r="G1205" i="22"/>
  <c r="J1205" i="22" s="1"/>
  <c r="K1205" i="22" s="1"/>
  <c r="G1206" i="22"/>
  <c r="J1206" i="22" s="1"/>
  <c r="K1206" i="22" s="1"/>
  <c r="G1207" i="22"/>
  <c r="J1207" i="22" s="1"/>
  <c r="K1207" i="22" s="1"/>
  <c r="G1208" i="22"/>
  <c r="J1208" i="22" s="1"/>
  <c r="K1208" i="22" s="1"/>
  <c r="G1209" i="22"/>
  <c r="J1209" i="22" s="1"/>
  <c r="K1209" i="22" s="1"/>
  <c r="G1210" i="22"/>
  <c r="J1210" i="22" s="1"/>
  <c r="K1210" i="22" s="1"/>
  <c r="G1211" i="22"/>
  <c r="J1211" i="22" s="1"/>
  <c r="K1211" i="22" s="1"/>
  <c r="G1212" i="22"/>
  <c r="J1212" i="22" s="1"/>
  <c r="K1212" i="22" s="1"/>
  <c r="G1213" i="22"/>
  <c r="J1213" i="22" s="1"/>
  <c r="K1213" i="22" s="1"/>
  <c r="G1214" i="22"/>
  <c r="J1214" i="22" s="1"/>
  <c r="K1214" i="22" s="1"/>
  <c r="G1215" i="22"/>
  <c r="J1215" i="22" s="1"/>
  <c r="K1215" i="22" s="1"/>
  <c r="G1216" i="22"/>
  <c r="J1216" i="22" s="1"/>
  <c r="K1216" i="22" s="1"/>
  <c r="G1217" i="22"/>
  <c r="J1217" i="22" s="1"/>
  <c r="K1217" i="22" s="1"/>
  <c r="G1218" i="22"/>
  <c r="J1218" i="22" s="1"/>
  <c r="K1218" i="22" s="1"/>
  <c r="G1219" i="22"/>
  <c r="J1219" i="22" s="1"/>
  <c r="K1219" i="22" s="1"/>
  <c r="G1220" i="22"/>
  <c r="J1220" i="22" s="1"/>
  <c r="K1220" i="22" s="1"/>
  <c r="G1221" i="22"/>
  <c r="J1221" i="22" s="1"/>
  <c r="K1221" i="22" s="1"/>
  <c r="G1222" i="22"/>
  <c r="J1222" i="22" s="1"/>
  <c r="K1222" i="22" s="1"/>
  <c r="G1223" i="22"/>
  <c r="J1223" i="22" s="1"/>
  <c r="K1223" i="22" s="1"/>
  <c r="G1224" i="22"/>
  <c r="J1224" i="22" s="1"/>
  <c r="K1224" i="22" s="1"/>
  <c r="G1225" i="22"/>
  <c r="J1225" i="22" s="1"/>
  <c r="K1225" i="22" s="1"/>
  <c r="G1226" i="22"/>
  <c r="J1226" i="22" s="1"/>
  <c r="K1226" i="22" s="1"/>
  <c r="G1227" i="22"/>
  <c r="J1227" i="22" s="1"/>
  <c r="K1227" i="22" s="1"/>
  <c r="G1228" i="22"/>
  <c r="J1228" i="22" s="1"/>
  <c r="K1228" i="22" s="1"/>
  <c r="G1229" i="22"/>
  <c r="J1229" i="22" s="1"/>
  <c r="K1229" i="22" s="1"/>
  <c r="G1230" i="22"/>
  <c r="J1230" i="22" s="1"/>
  <c r="K1230" i="22" s="1"/>
  <c r="G1231" i="22"/>
  <c r="J1231" i="22" s="1"/>
  <c r="K1231" i="22" s="1"/>
  <c r="G1232" i="22"/>
  <c r="J1232" i="22" s="1"/>
  <c r="K1232" i="22" s="1"/>
  <c r="G1233" i="22"/>
  <c r="J1233" i="22" s="1"/>
  <c r="K1233" i="22" s="1"/>
  <c r="G1234" i="22"/>
  <c r="J1234" i="22" s="1"/>
  <c r="K1234" i="22" s="1"/>
  <c r="G1235" i="22"/>
  <c r="J1235" i="22" s="1"/>
  <c r="K1235" i="22" s="1"/>
  <c r="G1236" i="22"/>
  <c r="J1236" i="22" s="1"/>
  <c r="K1236" i="22" s="1"/>
  <c r="G1237" i="22"/>
  <c r="J1237" i="22" s="1"/>
  <c r="K1237" i="22" s="1"/>
  <c r="G1238" i="22"/>
  <c r="J1238" i="22" s="1"/>
  <c r="K1238" i="22" s="1"/>
  <c r="G1239" i="22"/>
  <c r="J1239" i="22" s="1"/>
  <c r="K1239" i="22" s="1"/>
  <c r="G1240" i="22"/>
  <c r="J1240" i="22" s="1"/>
  <c r="K1240" i="22" s="1"/>
  <c r="G1241" i="22"/>
  <c r="J1241" i="22" s="1"/>
  <c r="K1241" i="22" s="1"/>
  <c r="G1242" i="22"/>
  <c r="J1242" i="22" s="1"/>
  <c r="K1242" i="22" s="1"/>
  <c r="G1243" i="22"/>
  <c r="J1243" i="22" s="1"/>
  <c r="K1243" i="22" s="1"/>
  <c r="G1244" i="22"/>
  <c r="J1244" i="22" s="1"/>
  <c r="K1244" i="22" s="1"/>
  <c r="G1245" i="22"/>
  <c r="J1245" i="22" s="1"/>
  <c r="K1245" i="22" s="1"/>
  <c r="G1246" i="22"/>
  <c r="J1246" i="22" s="1"/>
  <c r="K1246" i="22" s="1"/>
  <c r="G1247" i="22"/>
  <c r="J1247" i="22" s="1"/>
  <c r="K1247" i="22" s="1"/>
  <c r="G1248" i="22"/>
  <c r="J1248" i="22" s="1"/>
  <c r="K1248" i="22" s="1"/>
  <c r="G1249" i="22"/>
  <c r="J1249" i="22" s="1"/>
  <c r="K1249" i="22" s="1"/>
  <c r="G1250" i="22"/>
  <c r="J1250" i="22" s="1"/>
  <c r="K1250" i="22" s="1"/>
  <c r="G1251" i="22"/>
  <c r="J1251" i="22" s="1"/>
  <c r="K1251" i="22" s="1"/>
  <c r="G1252" i="22"/>
  <c r="J1252" i="22" s="1"/>
  <c r="K1252" i="22" s="1"/>
  <c r="G1253" i="22"/>
  <c r="J1253" i="22" s="1"/>
  <c r="K1253" i="22" s="1"/>
  <c r="G1254" i="22"/>
  <c r="J1254" i="22" s="1"/>
  <c r="K1254" i="22" s="1"/>
  <c r="G1255" i="22"/>
  <c r="J1255" i="22" s="1"/>
  <c r="K1255" i="22" s="1"/>
  <c r="G1256" i="22"/>
  <c r="J1256" i="22" s="1"/>
  <c r="K1256" i="22" s="1"/>
  <c r="G1257" i="22"/>
  <c r="J1257" i="22" s="1"/>
  <c r="K1257" i="22" s="1"/>
  <c r="G1258" i="22"/>
  <c r="J1258" i="22" s="1"/>
  <c r="K1258" i="22" s="1"/>
  <c r="G1259" i="22"/>
  <c r="J1259" i="22" s="1"/>
  <c r="K1259" i="22" s="1"/>
  <c r="G1260" i="22"/>
  <c r="J1260" i="22" s="1"/>
  <c r="K1260" i="22" s="1"/>
  <c r="G1261" i="22"/>
  <c r="J1261" i="22" s="1"/>
  <c r="K1261" i="22" s="1"/>
  <c r="G1262" i="22"/>
  <c r="J1262" i="22" s="1"/>
  <c r="K1262" i="22" s="1"/>
  <c r="G1263" i="22"/>
  <c r="J1263" i="22" s="1"/>
  <c r="K1263" i="22" s="1"/>
  <c r="G1264" i="22"/>
  <c r="J1264" i="22" s="1"/>
  <c r="K1264" i="22" s="1"/>
  <c r="G1265" i="22"/>
  <c r="J1265" i="22" s="1"/>
  <c r="K1265" i="22" s="1"/>
  <c r="G1266" i="22"/>
  <c r="J1266" i="22" s="1"/>
  <c r="K1266" i="22" s="1"/>
  <c r="G1267" i="22"/>
  <c r="J1267" i="22" s="1"/>
  <c r="K1267" i="22" s="1"/>
  <c r="G1268" i="22"/>
  <c r="J1268" i="22" s="1"/>
  <c r="K1268" i="22" s="1"/>
  <c r="G1269" i="22"/>
  <c r="J1269" i="22" s="1"/>
  <c r="K1269" i="22" s="1"/>
  <c r="G1270" i="22"/>
  <c r="J1270" i="22" s="1"/>
  <c r="K1270" i="22" s="1"/>
  <c r="G1271" i="22"/>
  <c r="J1271" i="22" s="1"/>
  <c r="K1271" i="22" s="1"/>
  <c r="G1272" i="22"/>
  <c r="J1272" i="22" s="1"/>
  <c r="K1272" i="22" s="1"/>
  <c r="G1273" i="22"/>
  <c r="J1273" i="22" s="1"/>
  <c r="K1273" i="22" s="1"/>
  <c r="G1274" i="22"/>
  <c r="J1274" i="22" s="1"/>
  <c r="K1274" i="22" s="1"/>
  <c r="G1275" i="22"/>
  <c r="J1275" i="22" s="1"/>
  <c r="K1275" i="22" s="1"/>
  <c r="G1276" i="22"/>
  <c r="J1276" i="22" s="1"/>
  <c r="K1276" i="22" s="1"/>
  <c r="G1277" i="22"/>
  <c r="J1277" i="22" s="1"/>
  <c r="K1277" i="22" s="1"/>
  <c r="G1278" i="22"/>
  <c r="J1278" i="22" s="1"/>
  <c r="K1278" i="22" s="1"/>
  <c r="G1279" i="22"/>
  <c r="J1279" i="22" s="1"/>
  <c r="K1279" i="22" s="1"/>
  <c r="G1280" i="22"/>
  <c r="J1280" i="22" s="1"/>
  <c r="G1281" i="22"/>
  <c r="J1281" i="22" s="1"/>
  <c r="K1281" i="22" s="1"/>
  <c r="G1282" i="22"/>
  <c r="J1282" i="22" s="1"/>
  <c r="K1282" i="22" s="1"/>
  <c r="G1283" i="22"/>
  <c r="J1283" i="22" s="1"/>
  <c r="K1283" i="22" s="1"/>
  <c r="G1284" i="22"/>
  <c r="J1284" i="22" s="1"/>
  <c r="K1284" i="22" s="1"/>
  <c r="G1285" i="22"/>
  <c r="J1285" i="22" s="1"/>
  <c r="K1285" i="22" s="1"/>
  <c r="G1286" i="22"/>
  <c r="J1286" i="22" s="1"/>
  <c r="K1286" i="22" s="1"/>
  <c r="G1287" i="22"/>
  <c r="J1287" i="22" s="1"/>
  <c r="K1287" i="22" s="1"/>
  <c r="G1288" i="22"/>
  <c r="J1288" i="22" s="1"/>
  <c r="K1288" i="22" s="1"/>
  <c r="G1289" i="22"/>
  <c r="J1289" i="22" s="1"/>
  <c r="K1289" i="22" s="1"/>
  <c r="G1290" i="22"/>
  <c r="J1290" i="22" s="1"/>
  <c r="K1290" i="22" s="1"/>
  <c r="G1291" i="22"/>
  <c r="J1291" i="22" s="1"/>
  <c r="K1291" i="22" s="1"/>
  <c r="G1292" i="22"/>
  <c r="J1292" i="22" s="1"/>
  <c r="K1292" i="22" s="1"/>
  <c r="G1293" i="22"/>
  <c r="J1293" i="22" s="1"/>
  <c r="K1293" i="22" s="1"/>
  <c r="G1294" i="22"/>
  <c r="J1294" i="22" s="1"/>
  <c r="K1294" i="22" s="1"/>
  <c r="G1295" i="22"/>
  <c r="J1295" i="22" s="1"/>
  <c r="K1295" i="22" s="1"/>
  <c r="G1296" i="22"/>
  <c r="J1296" i="22" s="1"/>
  <c r="K1296" i="22" s="1"/>
  <c r="G1297" i="22"/>
  <c r="J1297" i="22" s="1"/>
  <c r="K1297" i="22" s="1"/>
  <c r="G1298" i="22"/>
  <c r="J1298" i="22" s="1"/>
  <c r="K1298" i="22" s="1"/>
  <c r="G1299" i="22"/>
  <c r="J1299" i="22" s="1"/>
  <c r="K1299" i="22" s="1"/>
  <c r="G1300" i="22"/>
  <c r="J1300" i="22" s="1"/>
  <c r="K1300" i="22" s="1"/>
  <c r="G1301" i="22"/>
  <c r="J1301" i="22" s="1"/>
  <c r="K1301" i="22" s="1"/>
  <c r="G1302" i="22"/>
  <c r="J1302" i="22" s="1"/>
  <c r="K1302" i="22" s="1"/>
  <c r="G1303" i="22"/>
  <c r="J1303" i="22" s="1"/>
  <c r="K1303" i="22" s="1"/>
  <c r="G1304" i="22"/>
  <c r="J1304" i="22" s="1"/>
  <c r="K1304" i="22" s="1"/>
  <c r="G1305" i="22"/>
  <c r="J1305" i="22" s="1"/>
  <c r="K1305" i="22" s="1"/>
  <c r="G1306" i="22"/>
  <c r="J1306" i="22" s="1"/>
  <c r="K1306" i="22" s="1"/>
  <c r="G1307" i="22"/>
  <c r="J1307" i="22" s="1"/>
  <c r="K1307" i="22" s="1"/>
  <c r="G1308" i="22"/>
  <c r="J1308" i="22" s="1"/>
  <c r="K1308" i="22" s="1"/>
  <c r="G1309" i="22"/>
  <c r="J1309" i="22" s="1"/>
  <c r="K1309" i="22" s="1"/>
  <c r="G1310" i="22"/>
  <c r="J1310" i="22" s="1"/>
  <c r="K1310" i="22" s="1"/>
  <c r="G1311" i="22"/>
  <c r="J1311" i="22" s="1"/>
  <c r="K1311" i="22" s="1"/>
  <c r="G1312" i="22"/>
  <c r="J1312" i="22" s="1"/>
  <c r="K1312" i="22" s="1"/>
  <c r="G1313" i="22"/>
  <c r="J1313" i="22" s="1"/>
  <c r="K1313" i="22" s="1"/>
  <c r="G1314" i="22"/>
  <c r="J1314" i="22" s="1"/>
  <c r="K1314" i="22" s="1"/>
  <c r="G1315" i="22"/>
  <c r="J1315" i="22" s="1"/>
  <c r="K1315" i="22" s="1"/>
  <c r="G1316" i="22"/>
  <c r="J1316" i="22" s="1"/>
  <c r="K1316" i="22" s="1"/>
  <c r="G1317" i="22"/>
  <c r="J1317" i="22" s="1"/>
  <c r="K1317" i="22" s="1"/>
  <c r="G1318" i="22"/>
  <c r="J1318" i="22" s="1"/>
  <c r="K1318" i="22" s="1"/>
  <c r="G1319" i="22"/>
  <c r="J1319" i="22" s="1"/>
  <c r="G1320" i="22"/>
  <c r="J1320" i="22" s="1"/>
  <c r="K1320" i="22" s="1"/>
  <c r="G1321" i="22"/>
  <c r="J1321" i="22" s="1"/>
  <c r="K1321" i="22" s="1"/>
  <c r="G1322" i="22"/>
  <c r="J1322" i="22" s="1"/>
  <c r="K1322" i="22" s="1"/>
  <c r="G1323" i="22"/>
  <c r="J1323" i="22" s="1"/>
  <c r="K1323" i="22" s="1"/>
  <c r="G1324" i="22"/>
  <c r="J1324" i="22" s="1"/>
  <c r="K1324" i="22" s="1"/>
  <c r="G1325" i="22"/>
  <c r="J1325" i="22" s="1"/>
  <c r="K1325" i="22" s="1"/>
  <c r="G1326" i="22"/>
  <c r="J1326" i="22" s="1"/>
  <c r="K1326" i="22" s="1"/>
  <c r="G1327" i="22"/>
  <c r="J1327" i="22" s="1"/>
  <c r="K1327" i="22" s="1"/>
  <c r="G1328" i="22"/>
  <c r="J1328" i="22" s="1"/>
  <c r="K1328" i="22" s="1"/>
  <c r="G1329" i="22"/>
  <c r="J1329" i="22" s="1"/>
  <c r="K1329" i="22" s="1"/>
  <c r="G1330" i="22"/>
  <c r="J1330" i="22" s="1"/>
  <c r="K1330" i="22" s="1"/>
  <c r="G1331" i="22"/>
  <c r="J1331" i="22" s="1"/>
  <c r="K1331" i="22" s="1"/>
  <c r="G1332" i="22"/>
  <c r="J1332" i="22" s="1"/>
  <c r="K1332" i="22" s="1"/>
  <c r="G1333" i="22"/>
  <c r="J1333" i="22" s="1"/>
  <c r="K1333" i="22" s="1"/>
  <c r="G1334" i="22"/>
  <c r="J1334" i="22" s="1"/>
  <c r="K1334" i="22" s="1"/>
  <c r="G1335" i="22"/>
  <c r="J1335" i="22" s="1"/>
  <c r="K1335" i="22" s="1"/>
  <c r="G1336" i="22"/>
  <c r="J1336" i="22" s="1"/>
  <c r="K1336" i="22" s="1"/>
  <c r="G1337" i="22"/>
  <c r="J1337" i="22" s="1"/>
  <c r="K1337" i="22" s="1"/>
  <c r="G1338" i="22"/>
  <c r="J1338" i="22" s="1"/>
  <c r="K1338" i="22" s="1"/>
  <c r="G1339" i="22"/>
  <c r="J1339" i="22" s="1"/>
  <c r="K1339" i="22" s="1"/>
  <c r="G1340" i="22"/>
  <c r="J1340" i="22" s="1"/>
  <c r="K1340" i="22" s="1"/>
  <c r="G1341" i="22"/>
  <c r="J1341" i="22" s="1"/>
  <c r="K1341" i="22" s="1"/>
  <c r="G1342" i="22"/>
  <c r="J1342" i="22" s="1"/>
  <c r="K1342" i="22" s="1"/>
  <c r="G1343" i="22"/>
  <c r="J1343" i="22" s="1"/>
  <c r="K1343" i="22" s="1"/>
  <c r="G1344" i="22"/>
  <c r="J1344" i="22" s="1"/>
  <c r="K1344" i="22" s="1"/>
  <c r="G1345" i="22"/>
  <c r="J1345" i="22" s="1"/>
  <c r="K1345" i="22" s="1"/>
  <c r="G1346" i="22"/>
  <c r="J1346" i="22" s="1"/>
  <c r="K1346" i="22" s="1"/>
  <c r="G1347" i="22"/>
  <c r="J1347" i="22" s="1"/>
  <c r="K1347" i="22" s="1"/>
  <c r="G1348" i="22"/>
  <c r="J1348" i="22" s="1"/>
  <c r="K1348" i="22" s="1"/>
  <c r="G1349" i="22"/>
  <c r="J1349" i="22" s="1"/>
  <c r="K1349" i="22" s="1"/>
  <c r="G1350" i="22"/>
  <c r="J1350" i="22" s="1"/>
  <c r="K1350" i="22" s="1"/>
  <c r="G1351" i="22"/>
  <c r="J1351" i="22" s="1"/>
  <c r="K1351" i="22" s="1"/>
  <c r="G1352" i="22"/>
  <c r="J1352" i="22" s="1"/>
  <c r="K1352" i="22" s="1"/>
  <c r="G1353" i="22"/>
  <c r="J1353" i="22" s="1"/>
  <c r="K1353" i="22" s="1"/>
  <c r="G1354" i="22"/>
  <c r="J1354" i="22" s="1"/>
  <c r="K1354" i="22" s="1"/>
  <c r="G1355" i="22"/>
  <c r="J1355" i="22" s="1"/>
  <c r="K1355" i="22" s="1"/>
  <c r="G1356" i="22"/>
  <c r="J1356" i="22" s="1"/>
  <c r="K1356" i="22" s="1"/>
  <c r="G1357" i="22"/>
  <c r="J1357" i="22" s="1"/>
  <c r="K1357" i="22" s="1"/>
  <c r="G1358" i="22"/>
  <c r="J1358" i="22" s="1"/>
  <c r="G1359" i="22"/>
  <c r="J1359" i="22" s="1"/>
  <c r="K1359" i="22" s="1"/>
  <c r="G1360" i="22"/>
  <c r="J1360" i="22" s="1"/>
  <c r="K1360" i="22" s="1"/>
  <c r="G1361" i="22"/>
  <c r="J1361" i="22" s="1"/>
  <c r="K1361" i="22" s="1"/>
  <c r="G1362" i="22"/>
  <c r="J1362" i="22" s="1"/>
  <c r="K1362" i="22" s="1"/>
  <c r="G1363" i="22"/>
  <c r="J1363" i="22" s="1"/>
  <c r="K1363" i="22" s="1"/>
  <c r="G1364" i="22"/>
  <c r="J1364" i="22" s="1"/>
  <c r="K1364" i="22" s="1"/>
  <c r="G1365" i="22"/>
  <c r="J1365" i="22" s="1"/>
  <c r="K1365" i="22" s="1"/>
  <c r="G1366" i="22"/>
  <c r="J1366" i="22" s="1"/>
  <c r="K1366" i="22" s="1"/>
  <c r="G1367" i="22"/>
  <c r="J1367" i="22" s="1"/>
  <c r="K1367" i="22" s="1"/>
  <c r="G1368" i="22"/>
  <c r="J1368" i="22" s="1"/>
  <c r="K1368" i="22" s="1"/>
  <c r="G1369" i="22"/>
  <c r="J1369" i="22" s="1"/>
  <c r="K1369" i="22" s="1"/>
  <c r="G1370" i="22"/>
  <c r="J1370" i="22" s="1"/>
  <c r="K1370" i="22" s="1"/>
  <c r="G1371" i="22"/>
  <c r="J1371" i="22" s="1"/>
  <c r="K1371" i="22" s="1"/>
  <c r="G1372" i="22"/>
  <c r="J1372" i="22" s="1"/>
  <c r="K1372" i="22" s="1"/>
  <c r="G1373" i="22"/>
  <c r="J1373" i="22" s="1"/>
  <c r="K1373" i="22" s="1"/>
  <c r="G1374" i="22"/>
  <c r="J1374" i="22" s="1"/>
  <c r="K1374" i="22" s="1"/>
  <c r="G1375" i="22"/>
  <c r="J1375" i="22" s="1"/>
  <c r="K1375" i="22" s="1"/>
  <c r="G1376" i="22"/>
  <c r="J1376" i="22" s="1"/>
  <c r="K1376" i="22" s="1"/>
  <c r="G1377" i="22"/>
  <c r="J1377" i="22" s="1"/>
  <c r="K1377" i="22" s="1"/>
  <c r="G1378" i="22"/>
  <c r="J1378" i="22" s="1"/>
  <c r="K1378" i="22" s="1"/>
  <c r="G1379" i="22"/>
  <c r="J1379" i="22" s="1"/>
  <c r="K1379" i="22" s="1"/>
  <c r="G1380" i="22"/>
  <c r="J1380" i="22" s="1"/>
  <c r="K1380" i="22" s="1"/>
  <c r="G1381" i="22"/>
  <c r="J1381" i="22" s="1"/>
  <c r="K1381" i="22" s="1"/>
  <c r="G1382" i="22"/>
  <c r="J1382" i="22" s="1"/>
  <c r="K1382" i="22" s="1"/>
  <c r="G1383" i="22"/>
  <c r="J1383" i="22" s="1"/>
  <c r="K1383" i="22" s="1"/>
  <c r="G1384" i="22"/>
  <c r="J1384" i="22" s="1"/>
  <c r="K1384" i="22" s="1"/>
  <c r="G1385" i="22"/>
  <c r="J1385" i="22" s="1"/>
  <c r="K1385" i="22" s="1"/>
  <c r="G1386" i="22"/>
  <c r="J1386" i="22" s="1"/>
  <c r="K1386" i="22" s="1"/>
  <c r="G1387" i="22"/>
  <c r="J1387" i="22" s="1"/>
  <c r="K1387" i="22" s="1"/>
  <c r="G1388" i="22"/>
  <c r="J1388" i="22" s="1"/>
  <c r="K1388" i="22" s="1"/>
  <c r="G1389" i="22"/>
  <c r="J1389" i="22" s="1"/>
  <c r="K1389" i="22" s="1"/>
  <c r="G1390" i="22"/>
  <c r="J1390" i="22" s="1"/>
  <c r="K1390" i="22" s="1"/>
  <c r="G1391" i="22"/>
  <c r="J1391" i="22" s="1"/>
  <c r="K1391" i="22" s="1"/>
  <c r="G1392" i="22"/>
  <c r="J1392" i="22" s="1"/>
  <c r="K1392" i="22" s="1"/>
  <c r="G1393" i="22"/>
  <c r="J1393" i="22" s="1"/>
  <c r="K1393" i="22" s="1"/>
  <c r="G1394" i="22"/>
  <c r="J1394" i="22" s="1"/>
  <c r="K1394" i="22" s="1"/>
  <c r="G1395" i="22"/>
  <c r="J1395" i="22" s="1"/>
  <c r="K1395" i="22" s="1"/>
  <c r="G1396" i="22"/>
  <c r="J1396" i="22" s="1"/>
  <c r="K1396" i="22" s="1"/>
  <c r="G1397" i="22"/>
  <c r="J1397" i="22" s="1"/>
  <c r="G1398" i="22"/>
  <c r="J1398" i="22" s="1"/>
  <c r="K1398" i="22" s="1"/>
  <c r="G1399" i="22"/>
  <c r="J1399" i="22" s="1"/>
  <c r="K1399" i="22" s="1"/>
  <c r="G1400" i="22"/>
  <c r="J1400" i="22" s="1"/>
  <c r="K1400" i="22" s="1"/>
  <c r="G1401" i="22"/>
  <c r="J1401" i="22" s="1"/>
  <c r="K1401" i="22" s="1"/>
  <c r="G1402" i="22"/>
  <c r="J1402" i="22" s="1"/>
  <c r="K1402" i="22" s="1"/>
  <c r="G1403" i="22"/>
  <c r="J1403" i="22" s="1"/>
  <c r="K1403" i="22" s="1"/>
  <c r="G1404" i="22"/>
  <c r="J1404" i="22" s="1"/>
  <c r="K1404" i="22" s="1"/>
  <c r="G1405" i="22"/>
  <c r="J1405" i="22" s="1"/>
  <c r="K1405" i="22" s="1"/>
  <c r="G1406" i="22"/>
  <c r="J1406" i="22" s="1"/>
  <c r="K1406" i="22" s="1"/>
  <c r="G1407" i="22"/>
  <c r="J1407" i="22" s="1"/>
  <c r="K1407" i="22" s="1"/>
  <c r="G1408" i="22"/>
  <c r="J1408" i="22" s="1"/>
  <c r="K1408" i="22" s="1"/>
  <c r="G1409" i="22"/>
  <c r="J1409" i="22" s="1"/>
  <c r="K1409" i="22" s="1"/>
  <c r="G1410" i="22"/>
  <c r="J1410" i="22" s="1"/>
  <c r="K1410" i="22" s="1"/>
  <c r="G1411" i="22"/>
  <c r="J1411" i="22" s="1"/>
  <c r="K1411" i="22" s="1"/>
  <c r="G1412" i="22"/>
  <c r="J1412" i="22" s="1"/>
  <c r="K1412" i="22" s="1"/>
  <c r="G1413" i="22"/>
  <c r="J1413" i="22" s="1"/>
  <c r="K1413" i="22" s="1"/>
  <c r="G1414" i="22"/>
  <c r="J1414" i="22" s="1"/>
  <c r="K1414" i="22" s="1"/>
  <c r="G1415" i="22"/>
  <c r="J1415" i="22" s="1"/>
  <c r="K1415" i="22" s="1"/>
  <c r="G1416" i="22"/>
  <c r="J1416" i="22" s="1"/>
  <c r="K1416" i="22" s="1"/>
  <c r="G1417" i="22"/>
  <c r="J1417" i="22" s="1"/>
  <c r="K1417" i="22" s="1"/>
  <c r="G1418" i="22"/>
  <c r="J1418" i="22" s="1"/>
  <c r="K1418" i="22" s="1"/>
  <c r="G1419" i="22"/>
  <c r="J1419" i="22" s="1"/>
  <c r="K1419" i="22" s="1"/>
  <c r="G1420" i="22"/>
  <c r="J1420" i="22" s="1"/>
  <c r="K1420" i="22" s="1"/>
  <c r="G1421" i="22"/>
  <c r="J1421" i="22" s="1"/>
  <c r="K1421" i="22" s="1"/>
  <c r="G1422" i="22"/>
  <c r="J1422" i="22" s="1"/>
  <c r="K1422" i="22" s="1"/>
  <c r="G1423" i="22"/>
  <c r="J1423" i="22" s="1"/>
  <c r="K1423" i="22" s="1"/>
  <c r="G1424" i="22"/>
  <c r="J1424" i="22" s="1"/>
  <c r="K1424" i="22" s="1"/>
  <c r="G1425" i="22"/>
  <c r="J1425" i="22" s="1"/>
  <c r="K1425" i="22" s="1"/>
  <c r="G1426" i="22"/>
  <c r="J1426" i="22" s="1"/>
  <c r="K1426" i="22" s="1"/>
  <c r="G1427" i="22"/>
  <c r="J1427" i="22" s="1"/>
  <c r="K1427" i="22" s="1"/>
  <c r="G1428" i="22"/>
  <c r="J1428" i="22" s="1"/>
  <c r="K1428" i="22" s="1"/>
  <c r="G1429" i="22"/>
  <c r="J1429" i="22" s="1"/>
  <c r="K1429" i="22" s="1"/>
  <c r="G1430" i="22"/>
  <c r="J1430" i="22" s="1"/>
  <c r="K1430" i="22" s="1"/>
  <c r="G1431" i="22"/>
  <c r="J1431" i="22" s="1"/>
  <c r="K1431" i="22" s="1"/>
  <c r="G1432" i="22"/>
  <c r="J1432" i="22" s="1"/>
  <c r="K1432" i="22" s="1"/>
  <c r="G1433" i="22"/>
  <c r="J1433" i="22" s="1"/>
  <c r="K1433" i="22" s="1"/>
  <c r="G1434" i="22"/>
  <c r="J1434" i="22" s="1"/>
  <c r="K1434" i="22" s="1"/>
  <c r="G1435" i="22"/>
  <c r="J1435" i="22" s="1"/>
  <c r="K1435" i="22" s="1"/>
  <c r="G1436" i="22"/>
  <c r="J1436" i="22" s="1"/>
  <c r="G1437" i="22"/>
  <c r="J1437" i="22" s="1"/>
  <c r="K1437" i="22" s="1"/>
  <c r="G1438" i="22"/>
  <c r="J1438" i="22" s="1"/>
  <c r="K1438" i="22" s="1"/>
  <c r="G1439" i="22"/>
  <c r="J1439" i="22" s="1"/>
  <c r="K1439" i="22" s="1"/>
  <c r="G1440" i="22"/>
  <c r="J1440" i="22" s="1"/>
  <c r="K1440" i="22" s="1"/>
  <c r="G1441" i="22"/>
  <c r="J1441" i="22" s="1"/>
  <c r="K1441" i="22" s="1"/>
  <c r="G1442" i="22"/>
  <c r="J1442" i="22" s="1"/>
  <c r="K1442" i="22" s="1"/>
  <c r="G1443" i="22"/>
  <c r="J1443" i="22" s="1"/>
  <c r="K1443" i="22" s="1"/>
  <c r="G1444" i="22"/>
  <c r="J1444" i="22" s="1"/>
  <c r="K1444" i="22" s="1"/>
  <c r="G1445" i="22"/>
  <c r="J1445" i="22" s="1"/>
  <c r="K1445" i="22" s="1"/>
  <c r="G1446" i="22"/>
  <c r="J1446" i="22" s="1"/>
  <c r="K1446" i="22" s="1"/>
  <c r="G1447" i="22"/>
  <c r="J1447" i="22" s="1"/>
  <c r="K1447" i="22" s="1"/>
  <c r="G1448" i="22"/>
  <c r="J1448" i="22" s="1"/>
  <c r="K1448" i="22" s="1"/>
  <c r="G1449" i="22"/>
  <c r="J1449" i="22" s="1"/>
  <c r="K1449" i="22" s="1"/>
  <c r="G1450" i="22"/>
  <c r="J1450" i="22" s="1"/>
  <c r="K1450" i="22" s="1"/>
  <c r="G1451" i="22"/>
  <c r="J1451" i="22" s="1"/>
  <c r="K1451" i="22" s="1"/>
  <c r="G1452" i="22"/>
  <c r="J1452" i="22" s="1"/>
  <c r="K1452" i="22" s="1"/>
  <c r="G1453" i="22"/>
  <c r="J1453" i="22" s="1"/>
  <c r="K1453" i="22" s="1"/>
  <c r="G1454" i="22"/>
  <c r="J1454" i="22" s="1"/>
  <c r="K1454" i="22" s="1"/>
  <c r="G1455" i="22"/>
  <c r="J1455" i="22" s="1"/>
  <c r="K1455" i="22" s="1"/>
  <c r="G1456" i="22"/>
  <c r="J1456" i="22" s="1"/>
  <c r="K1456" i="22" s="1"/>
  <c r="G1457" i="22"/>
  <c r="J1457" i="22" s="1"/>
  <c r="K1457" i="22" s="1"/>
  <c r="G1458" i="22"/>
  <c r="J1458" i="22" s="1"/>
  <c r="K1458" i="22" s="1"/>
  <c r="G1459" i="22"/>
  <c r="J1459" i="22" s="1"/>
  <c r="K1459" i="22" s="1"/>
  <c r="G1460" i="22"/>
  <c r="J1460" i="22" s="1"/>
  <c r="K1460" i="22" s="1"/>
  <c r="G1461" i="22"/>
  <c r="J1461" i="22" s="1"/>
  <c r="K1461" i="22" s="1"/>
  <c r="G1462" i="22"/>
  <c r="J1462" i="22" s="1"/>
  <c r="K1462" i="22" s="1"/>
  <c r="G1463" i="22"/>
  <c r="J1463" i="22" s="1"/>
  <c r="K1463" i="22" s="1"/>
  <c r="G1464" i="22"/>
  <c r="J1464" i="22" s="1"/>
  <c r="K1464" i="22" s="1"/>
  <c r="G1465" i="22"/>
  <c r="J1465" i="22" s="1"/>
  <c r="K1465" i="22" s="1"/>
  <c r="G1466" i="22"/>
  <c r="J1466" i="22" s="1"/>
  <c r="K1466" i="22" s="1"/>
  <c r="G1467" i="22"/>
  <c r="J1467" i="22" s="1"/>
  <c r="K1467" i="22" s="1"/>
  <c r="G1468" i="22"/>
  <c r="J1468" i="22" s="1"/>
  <c r="K1468" i="22" s="1"/>
  <c r="G1469" i="22"/>
  <c r="J1469" i="22" s="1"/>
  <c r="K1469" i="22" s="1"/>
  <c r="G1470" i="22"/>
  <c r="J1470" i="22" s="1"/>
  <c r="K1470" i="22" s="1"/>
  <c r="G1471" i="22"/>
  <c r="J1471" i="22" s="1"/>
  <c r="K1471" i="22" s="1"/>
  <c r="G1472" i="22"/>
  <c r="J1472" i="22" s="1"/>
  <c r="K1472" i="22" s="1"/>
  <c r="G1473" i="22"/>
  <c r="J1473" i="22" s="1"/>
  <c r="K1473" i="22" s="1"/>
  <c r="G1474" i="22"/>
  <c r="J1474" i="22" s="1"/>
  <c r="K1474" i="22" s="1"/>
  <c r="G1475" i="22"/>
  <c r="J1475" i="22" s="1"/>
  <c r="G1476" i="22"/>
  <c r="J1476" i="22" s="1"/>
  <c r="K1476" i="22" s="1"/>
  <c r="G1477" i="22"/>
  <c r="J1477" i="22" s="1"/>
  <c r="K1477" i="22" s="1"/>
  <c r="G1478" i="22"/>
  <c r="J1478" i="22" s="1"/>
  <c r="K1478" i="22" s="1"/>
  <c r="G1479" i="22"/>
  <c r="J1479" i="22" s="1"/>
  <c r="K1479" i="22" s="1"/>
  <c r="G1480" i="22"/>
  <c r="J1480" i="22" s="1"/>
  <c r="K1480" i="22" s="1"/>
  <c r="G1481" i="22"/>
  <c r="J1481" i="22" s="1"/>
  <c r="K1481" i="22" s="1"/>
  <c r="G1482" i="22"/>
  <c r="J1482" i="22" s="1"/>
  <c r="K1482" i="22" s="1"/>
  <c r="G1483" i="22"/>
  <c r="J1483" i="22" s="1"/>
  <c r="K1483" i="22" s="1"/>
  <c r="G1484" i="22"/>
  <c r="J1484" i="22" s="1"/>
  <c r="K1484" i="22" s="1"/>
  <c r="G1485" i="22"/>
  <c r="J1485" i="22" s="1"/>
  <c r="K1485" i="22" s="1"/>
  <c r="G1486" i="22"/>
  <c r="J1486" i="22" s="1"/>
  <c r="K1486" i="22" s="1"/>
  <c r="G1487" i="22"/>
  <c r="J1487" i="22" s="1"/>
  <c r="K1487" i="22" s="1"/>
  <c r="G1488" i="22"/>
  <c r="J1488" i="22" s="1"/>
  <c r="K1488" i="22" s="1"/>
  <c r="G1489" i="22"/>
  <c r="J1489" i="22" s="1"/>
  <c r="K1489" i="22" s="1"/>
  <c r="G1490" i="22"/>
  <c r="J1490" i="22" s="1"/>
  <c r="K1490" i="22" s="1"/>
  <c r="G1491" i="22"/>
  <c r="J1491" i="22" s="1"/>
  <c r="K1491" i="22" s="1"/>
  <c r="G1492" i="22"/>
  <c r="J1492" i="22" s="1"/>
  <c r="K1492" i="22" s="1"/>
  <c r="G1493" i="22"/>
  <c r="J1493" i="22" s="1"/>
  <c r="K1493" i="22" s="1"/>
  <c r="G1494" i="22"/>
  <c r="J1494" i="22" s="1"/>
  <c r="K1494" i="22" s="1"/>
  <c r="G1495" i="22"/>
  <c r="J1495" i="22" s="1"/>
  <c r="K1495" i="22" s="1"/>
  <c r="G1496" i="22"/>
  <c r="J1496" i="22" s="1"/>
  <c r="K1496" i="22" s="1"/>
  <c r="G1497" i="22"/>
  <c r="J1497" i="22" s="1"/>
  <c r="K1497" i="22" s="1"/>
  <c r="G1498" i="22"/>
  <c r="J1498" i="22" s="1"/>
  <c r="K1498" i="22" s="1"/>
  <c r="G1499" i="22"/>
  <c r="J1499" i="22" s="1"/>
  <c r="K1499" i="22" s="1"/>
  <c r="G1500" i="22"/>
  <c r="J1500" i="22" s="1"/>
  <c r="K1500" i="22" s="1"/>
  <c r="G1501" i="22"/>
  <c r="J1501" i="22" s="1"/>
  <c r="K1501" i="22" s="1"/>
  <c r="G1502" i="22"/>
  <c r="J1502" i="22" s="1"/>
  <c r="K1502" i="22" s="1"/>
  <c r="G1503" i="22"/>
  <c r="J1503" i="22" s="1"/>
  <c r="K1503" i="22" s="1"/>
  <c r="G1504" i="22"/>
  <c r="J1504" i="22" s="1"/>
  <c r="K1504" i="22" s="1"/>
  <c r="G1505" i="22"/>
  <c r="J1505" i="22" s="1"/>
  <c r="K1505" i="22" s="1"/>
  <c r="G1506" i="22"/>
  <c r="J1506" i="22" s="1"/>
  <c r="K1506" i="22" s="1"/>
  <c r="G1507" i="22"/>
  <c r="J1507" i="22" s="1"/>
  <c r="K1507" i="22" s="1"/>
  <c r="G1508" i="22"/>
  <c r="J1508" i="22" s="1"/>
  <c r="K1508" i="22" s="1"/>
  <c r="G1509" i="22"/>
  <c r="J1509" i="22" s="1"/>
  <c r="K1509" i="22" s="1"/>
  <c r="G1510" i="22"/>
  <c r="J1510" i="22" s="1"/>
  <c r="K1510" i="22" s="1"/>
  <c r="G1511" i="22"/>
  <c r="J1511" i="22" s="1"/>
  <c r="K1511" i="22" s="1"/>
  <c r="G1512" i="22"/>
  <c r="J1512" i="22" s="1"/>
  <c r="K1512" i="22" s="1"/>
  <c r="G1513" i="22"/>
  <c r="J1513" i="22" s="1"/>
  <c r="K1513" i="22" s="1"/>
  <c r="G1514" i="22"/>
  <c r="J1514" i="22" s="1"/>
  <c r="G1515" i="22"/>
  <c r="J1515" i="22" s="1"/>
  <c r="K1515" i="22" s="1"/>
  <c r="G1516" i="22"/>
  <c r="J1516" i="22" s="1"/>
  <c r="K1516" i="22" s="1"/>
  <c r="G1517" i="22"/>
  <c r="J1517" i="22" s="1"/>
  <c r="K1517" i="22" s="1"/>
  <c r="G1518" i="22"/>
  <c r="J1518" i="22" s="1"/>
  <c r="K1518" i="22" s="1"/>
  <c r="G1519" i="22"/>
  <c r="J1519" i="22" s="1"/>
  <c r="K1519" i="22" s="1"/>
  <c r="G1520" i="22"/>
  <c r="J1520" i="22" s="1"/>
  <c r="K1520" i="22" s="1"/>
  <c r="G1521" i="22"/>
  <c r="J1521" i="22" s="1"/>
  <c r="K1521" i="22" s="1"/>
  <c r="G1522" i="22"/>
  <c r="J1522" i="22" s="1"/>
  <c r="K1522" i="22" s="1"/>
  <c r="G1523" i="22"/>
  <c r="J1523" i="22" s="1"/>
  <c r="K1523" i="22" s="1"/>
  <c r="G1524" i="22"/>
  <c r="J1524" i="22" s="1"/>
  <c r="K1524" i="22" s="1"/>
  <c r="G1525" i="22"/>
  <c r="J1525" i="22" s="1"/>
  <c r="K1525" i="22" s="1"/>
  <c r="G1526" i="22"/>
  <c r="J1526" i="22" s="1"/>
  <c r="K1526" i="22" s="1"/>
  <c r="G1527" i="22"/>
  <c r="J1527" i="22" s="1"/>
  <c r="K1527" i="22" s="1"/>
  <c r="G1528" i="22"/>
  <c r="J1528" i="22" s="1"/>
  <c r="K1528" i="22" s="1"/>
  <c r="G1529" i="22"/>
  <c r="J1529" i="22" s="1"/>
  <c r="K1529" i="22" s="1"/>
  <c r="G1530" i="22"/>
  <c r="J1530" i="22" s="1"/>
  <c r="K1530" i="22" s="1"/>
  <c r="G1531" i="22"/>
  <c r="J1531" i="22" s="1"/>
  <c r="K1531" i="22" s="1"/>
  <c r="G1532" i="22"/>
  <c r="J1532" i="22" s="1"/>
  <c r="K1532" i="22" s="1"/>
  <c r="G1533" i="22"/>
  <c r="J1533" i="22" s="1"/>
  <c r="K1533" i="22" s="1"/>
  <c r="G1534" i="22"/>
  <c r="J1534" i="22" s="1"/>
  <c r="K1534" i="22" s="1"/>
  <c r="G1535" i="22"/>
  <c r="J1535" i="22" s="1"/>
  <c r="K1535" i="22" s="1"/>
  <c r="G1536" i="22"/>
  <c r="J1536" i="22" s="1"/>
  <c r="K1536" i="22" s="1"/>
  <c r="G1537" i="22"/>
  <c r="J1537" i="22" s="1"/>
  <c r="K1537" i="22" s="1"/>
  <c r="G1538" i="22"/>
  <c r="J1538" i="22" s="1"/>
  <c r="K1538" i="22" s="1"/>
  <c r="G1539" i="22"/>
  <c r="J1539" i="22" s="1"/>
  <c r="K1539" i="22" s="1"/>
  <c r="G1540" i="22"/>
  <c r="J1540" i="22" s="1"/>
  <c r="K1540" i="22" s="1"/>
  <c r="G1541" i="22"/>
  <c r="J1541" i="22" s="1"/>
  <c r="K1541" i="22" s="1"/>
  <c r="G1542" i="22"/>
  <c r="J1542" i="22" s="1"/>
  <c r="K1542" i="22" s="1"/>
  <c r="G1543" i="22"/>
  <c r="J1543" i="22" s="1"/>
  <c r="K1543" i="22" s="1"/>
  <c r="G1544" i="22"/>
  <c r="J1544" i="22" s="1"/>
  <c r="K1544" i="22" s="1"/>
  <c r="G1545" i="22"/>
  <c r="J1545" i="22" s="1"/>
  <c r="K1545" i="22" s="1"/>
  <c r="G1546" i="22"/>
  <c r="J1546" i="22" s="1"/>
  <c r="K1546" i="22" s="1"/>
  <c r="G1547" i="22"/>
  <c r="J1547" i="22" s="1"/>
  <c r="K1547" i="22" s="1"/>
  <c r="G1548" i="22"/>
  <c r="J1548" i="22" s="1"/>
  <c r="K1548" i="22" s="1"/>
  <c r="G1549" i="22"/>
  <c r="J1549" i="22" s="1"/>
  <c r="K1549" i="22" s="1"/>
  <c r="G1550" i="22"/>
  <c r="J1550" i="22" s="1"/>
  <c r="K1550" i="22" s="1"/>
  <c r="G1551" i="22"/>
  <c r="J1551" i="22" s="1"/>
  <c r="K1551" i="22" s="1"/>
  <c r="G1552" i="22"/>
  <c r="J1552" i="22" s="1"/>
  <c r="K1552" i="22" s="1"/>
  <c r="G1553" i="22"/>
  <c r="J1553" i="22" s="1"/>
  <c r="G1554" i="22"/>
  <c r="J1554" i="22" s="1"/>
  <c r="K1554" i="22" s="1"/>
  <c r="G1555" i="22"/>
  <c r="J1555" i="22" s="1"/>
  <c r="K1555" i="22" s="1"/>
  <c r="G1556" i="22"/>
  <c r="J1556" i="22" s="1"/>
  <c r="K1556" i="22" s="1"/>
  <c r="G1557" i="22"/>
  <c r="J1557" i="22" s="1"/>
  <c r="K1557" i="22" s="1"/>
  <c r="G1558" i="22"/>
  <c r="J1558" i="22" s="1"/>
  <c r="K1558" i="22" s="1"/>
  <c r="G1559" i="22"/>
  <c r="J1559" i="22" s="1"/>
  <c r="K1559" i="22" s="1"/>
  <c r="G1560" i="22"/>
  <c r="J1560" i="22" s="1"/>
  <c r="K1560" i="22" s="1"/>
  <c r="G1561" i="22"/>
  <c r="J1561" i="22" s="1"/>
  <c r="K1561" i="22" s="1"/>
  <c r="G1562" i="22"/>
  <c r="J1562" i="22" s="1"/>
  <c r="K1562" i="22" s="1"/>
  <c r="G1563" i="22"/>
  <c r="J1563" i="22" s="1"/>
  <c r="K1563" i="22" s="1"/>
  <c r="G1564" i="22"/>
  <c r="J1564" i="22" s="1"/>
  <c r="K1564" i="22" s="1"/>
  <c r="G1565" i="22"/>
  <c r="J1565" i="22" s="1"/>
  <c r="K1565" i="22" s="1"/>
  <c r="G1566" i="22"/>
  <c r="J1566" i="22" s="1"/>
  <c r="K1566" i="22" s="1"/>
  <c r="G1567" i="22"/>
  <c r="J1567" i="22" s="1"/>
  <c r="K1567" i="22" s="1"/>
  <c r="G1568" i="22"/>
  <c r="J1568" i="22" s="1"/>
  <c r="K1568" i="22" s="1"/>
  <c r="G1569" i="22"/>
  <c r="J1569" i="22" s="1"/>
  <c r="K1569" i="22" s="1"/>
  <c r="G1570" i="22"/>
  <c r="J1570" i="22" s="1"/>
  <c r="K1570" i="22" s="1"/>
  <c r="G1571" i="22"/>
  <c r="J1571" i="22" s="1"/>
  <c r="K1571" i="22" s="1"/>
  <c r="G1572" i="22"/>
  <c r="J1572" i="22" s="1"/>
  <c r="K1572" i="22" s="1"/>
  <c r="G1573" i="22"/>
  <c r="J1573" i="22" s="1"/>
  <c r="K1573" i="22" s="1"/>
  <c r="G1574" i="22"/>
  <c r="J1574" i="22" s="1"/>
  <c r="K1574" i="22" s="1"/>
  <c r="G1575" i="22"/>
  <c r="J1575" i="22" s="1"/>
  <c r="K1575" i="22" s="1"/>
  <c r="G1576" i="22"/>
  <c r="J1576" i="22" s="1"/>
  <c r="K1576" i="22" s="1"/>
  <c r="G1577" i="22"/>
  <c r="J1577" i="22" s="1"/>
  <c r="K1577" i="22" s="1"/>
  <c r="G1578" i="22"/>
  <c r="J1578" i="22" s="1"/>
  <c r="K1578" i="22" s="1"/>
  <c r="G1579" i="22"/>
  <c r="J1579" i="22" s="1"/>
  <c r="K1579" i="22" s="1"/>
  <c r="G1580" i="22"/>
  <c r="J1580" i="22" s="1"/>
  <c r="K1580" i="22" s="1"/>
  <c r="G1581" i="22"/>
  <c r="J1581" i="22" s="1"/>
  <c r="K1581" i="22" s="1"/>
  <c r="G1582" i="22"/>
  <c r="J1582" i="22" s="1"/>
  <c r="K1582" i="22" s="1"/>
  <c r="G1583" i="22"/>
  <c r="J1583" i="22" s="1"/>
  <c r="K1583" i="22" s="1"/>
  <c r="G1584" i="22"/>
  <c r="J1584" i="22" s="1"/>
  <c r="K1584" i="22" s="1"/>
  <c r="G1585" i="22"/>
  <c r="J1585" i="22" s="1"/>
  <c r="K1585" i="22" s="1"/>
  <c r="G1586" i="22"/>
  <c r="J1586" i="22" s="1"/>
  <c r="K1586" i="22" s="1"/>
  <c r="G1587" i="22"/>
  <c r="J1587" i="22" s="1"/>
  <c r="K1587" i="22" s="1"/>
  <c r="G1588" i="22"/>
  <c r="J1588" i="22" s="1"/>
  <c r="K1588" i="22" s="1"/>
  <c r="G1589" i="22"/>
  <c r="J1589" i="22" s="1"/>
  <c r="K1589" i="22" s="1"/>
  <c r="G1590" i="22"/>
  <c r="J1590" i="22" s="1"/>
  <c r="K1590" i="22" s="1"/>
  <c r="G1591" i="22"/>
  <c r="J1591" i="22" s="1"/>
  <c r="K1591" i="22" s="1"/>
  <c r="G1592" i="22"/>
  <c r="J1592" i="22" s="1"/>
  <c r="K1592" i="22" s="1"/>
  <c r="G1593" i="22"/>
  <c r="J1593" i="22" s="1"/>
  <c r="K1593" i="22" s="1"/>
  <c r="G1594" i="22"/>
  <c r="J1594" i="22" s="1"/>
  <c r="K1594" i="22" s="1"/>
  <c r="G1595" i="22"/>
  <c r="J1595" i="22" s="1"/>
  <c r="K1595" i="22" s="1"/>
  <c r="G1596" i="22"/>
  <c r="J1596" i="22" s="1"/>
  <c r="K1596" i="22" s="1"/>
  <c r="G1597" i="22"/>
  <c r="J1597" i="22" s="1"/>
  <c r="K1597" i="22" s="1"/>
  <c r="G1598" i="22"/>
  <c r="J1598" i="22" s="1"/>
  <c r="K1598" i="22" s="1"/>
  <c r="G1599" i="22"/>
  <c r="J1599" i="22" s="1"/>
  <c r="K1599" i="22" s="1"/>
  <c r="G1600" i="22"/>
  <c r="J1600" i="22" s="1"/>
  <c r="K1600" i="22" s="1"/>
  <c r="G1601" i="22"/>
  <c r="J1601" i="22" s="1"/>
  <c r="K1601" i="22" s="1"/>
  <c r="G1602" i="22"/>
  <c r="J1602" i="22" s="1"/>
  <c r="K1602" i="22" s="1"/>
  <c r="G1603" i="22"/>
  <c r="J1603" i="22" s="1"/>
  <c r="K1603" i="22" s="1"/>
  <c r="G1604" i="22"/>
  <c r="J1604" i="22" s="1"/>
  <c r="K1604" i="22" s="1"/>
  <c r="G1605" i="22"/>
  <c r="J1605" i="22" s="1"/>
  <c r="K1605" i="22" s="1"/>
  <c r="G1606" i="22"/>
  <c r="J1606" i="22" s="1"/>
  <c r="K1606" i="22" s="1"/>
  <c r="G1607" i="22"/>
  <c r="J1607" i="22" s="1"/>
  <c r="K1607" i="22" s="1"/>
  <c r="G1608" i="22"/>
  <c r="J1608" i="22" s="1"/>
  <c r="K1608" i="22" s="1"/>
  <c r="G1609" i="22"/>
  <c r="J1609" i="22" s="1"/>
  <c r="K1609" i="22" s="1"/>
  <c r="G1610" i="22"/>
  <c r="J1610" i="22" s="1"/>
  <c r="K1610" i="22" s="1"/>
  <c r="G1611" i="22"/>
  <c r="J1611" i="22" s="1"/>
  <c r="G1612" i="22"/>
  <c r="J1612" i="22" s="1"/>
  <c r="K1612" i="22" s="1"/>
  <c r="G1613" i="22"/>
  <c r="J1613" i="22" s="1"/>
  <c r="K1613" i="22" s="1"/>
  <c r="G1614" i="22"/>
  <c r="J1614" i="22" s="1"/>
  <c r="K1614" i="22" s="1"/>
  <c r="G1615" i="22"/>
  <c r="J1615" i="22" s="1"/>
  <c r="K1615" i="22" s="1"/>
  <c r="G1616" i="22"/>
  <c r="J1616" i="22" s="1"/>
  <c r="K1616" i="22" s="1"/>
  <c r="G1617" i="22"/>
  <c r="J1617" i="22" s="1"/>
  <c r="K1617" i="22" s="1"/>
  <c r="G1618" i="22"/>
  <c r="J1618" i="22" s="1"/>
  <c r="K1618" i="22" s="1"/>
  <c r="G1619" i="22"/>
  <c r="J1619" i="22" s="1"/>
  <c r="K1619" i="22" s="1"/>
  <c r="G1620" i="22"/>
  <c r="J1620" i="22" s="1"/>
  <c r="K1620" i="22" s="1"/>
  <c r="G1621" i="22"/>
  <c r="J1621" i="22" s="1"/>
  <c r="K1621" i="22" s="1"/>
  <c r="G1622" i="22"/>
  <c r="J1622" i="22" s="1"/>
  <c r="K1622" i="22" s="1"/>
  <c r="G1623" i="22"/>
  <c r="J1623" i="22" s="1"/>
  <c r="K1623" i="22" s="1"/>
  <c r="G1624" i="22"/>
  <c r="J1624" i="22" s="1"/>
  <c r="K1624" i="22" s="1"/>
  <c r="G1625" i="22"/>
  <c r="J1625" i="22" s="1"/>
  <c r="K1625" i="22" s="1"/>
  <c r="G1626" i="22"/>
  <c r="J1626" i="22" s="1"/>
  <c r="K1626" i="22" s="1"/>
  <c r="G1627" i="22"/>
  <c r="J1627" i="22" s="1"/>
  <c r="K1627" i="22" s="1"/>
  <c r="G1628" i="22"/>
  <c r="J1628" i="22" s="1"/>
  <c r="K1628" i="22" s="1"/>
  <c r="G1629" i="22"/>
  <c r="J1629" i="22" s="1"/>
  <c r="K1629" i="22" s="1"/>
  <c r="G1630" i="22"/>
  <c r="J1630" i="22" s="1"/>
  <c r="K1630" i="22" s="1"/>
  <c r="G1631" i="22"/>
  <c r="J1631" i="22" s="1"/>
  <c r="K1631" i="22" s="1"/>
  <c r="G1632" i="22"/>
  <c r="J1632" i="22" s="1"/>
  <c r="K1632" i="22" s="1"/>
  <c r="G1633" i="22"/>
  <c r="J1633" i="22" s="1"/>
  <c r="K1633" i="22" s="1"/>
  <c r="G1634" i="22"/>
  <c r="J1634" i="22" s="1"/>
  <c r="K1634" i="22" s="1"/>
  <c r="G1635" i="22"/>
  <c r="J1635" i="22" s="1"/>
  <c r="K1635" i="22" s="1"/>
  <c r="G1636" i="22"/>
  <c r="J1636" i="22" s="1"/>
  <c r="K1636" i="22" s="1"/>
  <c r="G1637" i="22"/>
  <c r="J1637" i="22" s="1"/>
  <c r="K1637" i="22" s="1"/>
  <c r="G1638" i="22"/>
  <c r="J1638" i="22" s="1"/>
  <c r="K1638" i="22" s="1"/>
  <c r="G1639" i="22"/>
  <c r="J1639" i="22" s="1"/>
  <c r="K1639" i="22" s="1"/>
  <c r="G1640" i="22"/>
  <c r="J1640" i="22" s="1"/>
  <c r="K1640" i="22" s="1"/>
  <c r="G1641" i="22"/>
  <c r="J1641" i="22" s="1"/>
  <c r="K1641" i="22" s="1"/>
  <c r="G1642" i="22"/>
  <c r="J1642" i="22" s="1"/>
  <c r="K1642" i="22" s="1"/>
  <c r="G1643" i="22"/>
  <c r="J1643" i="22" s="1"/>
  <c r="K1643" i="22" s="1"/>
  <c r="G1644" i="22"/>
  <c r="J1644" i="22" s="1"/>
  <c r="K1644" i="22" s="1"/>
  <c r="G1645" i="22"/>
  <c r="J1645" i="22" s="1"/>
  <c r="K1645" i="22" s="1"/>
  <c r="G1646" i="22"/>
  <c r="J1646" i="22" s="1"/>
  <c r="K1646" i="22" s="1"/>
  <c r="G1647" i="22"/>
  <c r="J1647" i="22" s="1"/>
  <c r="K1647" i="22" s="1"/>
  <c r="G1648" i="22"/>
  <c r="J1648" i="22" s="1"/>
  <c r="K1648" i="22" s="1"/>
  <c r="G1649" i="22"/>
  <c r="J1649" i="22" s="1"/>
  <c r="K1649" i="22" s="1"/>
  <c r="G1650" i="22"/>
  <c r="J1650" i="22" s="1"/>
  <c r="K1650" i="22" s="1"/>
  <c r="G1651" i="22"/>
  <c r="J1651" i="22" s="1"/>
  <c r="K1651" i="22" s="1"/>
  <c r="G1652" i="22"/>
  <c r="J1652" i="22" s="1"/>
  <c r="K1652" i="22" s="1"/>
  <c r="G1653" i="22"/>
  <c r="J1653" i="22" s="1"/>
  <c r="K1653" i="22" s="1"/>
  <c r="G1654" i="22"/>
  <c r="J1654" i="22" s="1"/>
  <c r="K1654" i="22" s="1"/>
  <c r="G1655" i="22"/>
  <c r="J1655" i="22" s="1"/>
  <c r="K1655" i="22" s="1"/>
  <c r="G1656" i="22"/>
  <c r="J1656" i="22" s="1"/>
  <c r="K1656" i="22" s="1"/>
  <c r="G1657" i="22"/>
  <c r="J1657" i="22" s="1"/>
  <c r="K1657" i="22" s="1"/>
  <c r="G1658" i="22"/>
  <c r="J1658" i="22" s="1"/>
  <c r="K1658" i="22" s="1"/>
  <c r="G1659" i="22"/>
  <c r="J1659" i="22" s="1"/>
  <c r="K1659" i="22" s="1"/>
  <c r="G1660" i="22"/>
  <c r="J1660" i="22" s="1"/>
  <c r="K1660" i="22" s="1"/>
  <c r="G1661" i="22"/>
  <c r="J1661" i="22" s="1"/>
  <c r="K1661" i="22" s="1"/>
  <c r="G1662" i="22"/>
  <c r="J1662" i="22" s="1"/>
  <c r="K1662" i="22" s="1"/>
  <c r="G1663" i="22"/>
  <c r="J1663" i="22" s="1"/>
  <c r="K1663" i="22" s="1"/>
  <c r="G1664" i="22"/>
  <c r="J1664" i="22" s="1"/>
  <c r="K1664" i="22" s="1"/>
  <c r="G1665" i="22"/>
  <c r="J1665" i="22" s="1"/>
  <c r="K1665" i="22" s="1"/>
  <c r="G1666" i="22"/>
  <c r="J1666" i="22" s="1"/>
  <c r="K1666" i="22" s="1"/>
  <c r="G1667" i="22"/>
  <c r="J1667" i="22" s="1"/>
  <c r="K1667" i="22" s="1"/>
  <c r="G1668" i="22"/>
  <c r="J1668" i="22" s="1"/>
  <c r="K1668" i="22" s="1"/>
  <c r="G1669" i="22"/>
  <c r="J1669" i="22" s="1"/>
  <c r="G1670" i="22"/>
  <c r="J1670" i="22" s="1"/>
  <c r="K1670" i="22" s="1"/>
  <c r="G1671" i="22"/>
  <c r="J1671" i="22" s="1"/>
  <c r="K1671" i="22" s="1"/>
  <c r="G1672" i="22"/>
  <c r="J1672" i="22" s="1"/>
  <c r="K1672" i="22" s="1"/>
  <c r="G1673" i="22"/>
  <c r="J1673" i="22" s="1"/>
  <c r="K1673" i="22" s="1"/>
  <c r="G1674" i="22"/>
  <c r="J1674" i="22" s="1"/>
  <c r="K1674" i="22" s="1"/>
  <c r="G1675" i="22"/>
  <c r="J1675" i="22" s="1"/>
  <c r="K1675" i="22" s="1"/>
  <c r="G1676" i="22"/>
  <c r="J1676" i="22" s="1"/>
  <c r="K1676" i="22" s="1"/>
  <c r="G1677" i="22"/>
  <c r="J1677" i="22" s="1"/>
  <c r="K1677" i="22" s="1"/>
  <c r="G1678" i="22"/>
  <c r="J1678" i="22" s="1"/>
  <c r="K1678" i="22" s="1"/>
  <c r="G1679" i="22"/>
  <c r="J1679" i="22" s="1"/>
  <c r="K1679" i="22" s="1"/>
  <c r="G1680" i="22"/>
  <c r="J1680" i="22" s="1"/>
  <c r="K1680" i="22" s="1"/>
  <c r="G1681" i="22"/>
  <c r="J1681" i="22" s="1"/>
  <c r="K1681" i="22" s="1"/>
  <c r="G1682" i="22"/>
  <c r="J1682" i="22" s="1"/>
  <c r="K1682" i="22" s="1"/>
  <c r="G1683" i="22"/>
  <c r="J1683" i="22" s="1"/>
  <c r="K1683" i="22" s="1"/>
  <c r="G1684" i="22"/>
  <c r="J1684" i="22" s="1"/>
  <c r="K1684" i="22" s="1"/>
  <c r="G1685" i="22"/>
  <c r="J1685" i="22" s="1"/>
  <c r="K1685" i="22" s="1"/>
  <c r="G1686" i="22"/>
  <c r="J1686" i="22" s="1"/>
  <c r="K1686" i="22" s="1"/>
  <c r="G1687" i="22"/>
  <c r="J1687" i="22" s="1"/>
  <c r="K1687" i="22" s="1"/>
  <c r="G1688" i="22"/>
  <c r="J1688" i="22" s="1"/>
  <c r="K1688" i="22" s="1"/>
  <c r="G1689" i="22"/>
  <c r="J1689" i="22" s="1"/>
  <c r="K1689" i="22" s="1"/>
  <c r="G1690" i="22"/>
  <c r="J1690" i="22" s="1"/>
  <c r="K1690" i="22" s="1"/>
  <c r="G1691" i="22"/>
  <c r="J1691" i="22" s="1"/>
  <c r="K1691" i="22" s="1"/>
  <c r="G1692" i="22"/>
  <c r="J1692" i="22" s="1"/>
  <c r="K1692" i="22" s="1"/>
  <c r="G1693" i="22"/>
  <c r="J1693" i="22" s="1"/>
  <c r="K1693" i="22" s="1"/>
  <c r="G1694" i="22"/>
  <c r="J1694" i="22" s="1"/>
  <c r="K1694" i="22" s="1"/>
  <c r="G1695" i="22"/>
  <c r="J1695" i="22" s="1"/>
  <c r="K1695" i="22" s="1"/>
  <c r="G1696" i="22"/>
  <c r="J1696" i="22" s="1"/>
  <c r="K1696" i="22" s="1"/>
  <c r="G1697" i="22"/>
  <c r="J1697" i="22" s="1"/>
  <c r="K1697" i="22" s="1"/>
  <c r="G1698" i="22"/>
  <c r="J1698" i="22" s="1"/>
  <c r="K1698" i="22" s="1"/>
  <c r="G1699" i="22"/>
  <c r="J1699" i="22" s="1"/>
  <c r="K1699" i="22" s="1"/>
  <c r="G1700" i="22"/>
  <c r="J1700" i="22" s="1"/>
  <c r="K1700" i="22" s="1"/>
  <c r="G1701" i="22"/>
  <c r="J1701" i="22" s="1"/>
  <c r="K1701" i="22" s="1"/>
  <c r="G1702" i="22"/>
  <c r="J1702" i="22" s="1"/>
  <c r="K1702" i="22" s="1"/>
  <c r="G1703" i="22"/>
  <c r="J1703" i="22" s="1"/>
  <c r="K1703" i="22" s="1"/>
  <c r="G1704" i="22"/>
  <c r="J1704" i="22" s="1"/>
  <c r="K1704" i="22" s="1"/>
  <c r="G1705" i="22"/>
  <c r="J1705" i="22" s="1"/>
  <c r="K1705" i="22" s="1"/>
  <c r="G1706" i="22"/>
  <c r="J1706" i="22" s="1"/>
  <c r="K1706" i="22" s="1"/>
  <c r="G1707" i="22"/>
  <c r="J1707" i="22" s="1"/>
  <c r="K1707" i="22" s="1"/>
  <c r="G1708" i="22"/>
  <c r="J1708" i="22" s="1"/>
  <c r="K1708" i="22" s="1"/>
  <c r="G1709" i="22"/>
  <c r="J1709" i="22" s="1"/>
  <c r="K1709" i="22" s="1"/>
  <c r="G1710" i="22"/>
  <c r="J1710" i="22" s="1"/>
  <c r="K1710" i="22" s="1"/>
  <c r="G1711" i="22"/>
  <c r="J1711" i="22" s="1"/>
  <c r="K1711" i="22" s="1"/>
  <c r="G1712" i="22"/>
  <c r="J1712" i="22" s="1"/>
  <c r="K1712" i="22" s="1"/>
  <c r="G1713" i="22"/>
  <c r="J1713" i="22" s="1"/>
  <c r="K1713" i="22" s="1"/>
  <c r="G1714" i="22"/>
  <c r="J1714" i="22" s="1"/>
  <c r="K1714" i="22" s="1"/>
  <c r="G1715" i="22"/>
  <c r="J1715" i="22" s="1"/>
  <c r="K1715" i="22" s="1"/>
  <c r="G1716" i="22"/>
  <c r="J1716" i="22" s="1"/>
  <c r="K1716" i="22" s="1"/>
  <c r="G1717" i="22"/>
  <c r="J1717" i="22" s="1"/>
  <c r="K1717" i="22" s="1"/>
  <c r="G1718" i="22"/>
  <c r="J1718" i="22" s="1"/>
  <c r="K1718" i="22" s="1"/>
  <c r="G1719" i="22"/>
  <c r="J1719" i="22" s="1"/>
  <c r="K1719" i="22" s="1"/>
  <c r="G1720" i="22"/>
  <c r="J1720" i="22" s="1"/>
  <c r="K1720" i="22" s="1"/>
  <c r="G1721" i="22"/>
  <c r="J1721" i="22" s="1"/>
  <c r="K1721" i="22" s="1"/>
  <c r="G1722" i="22"/>
  <c r="J1722" i="22" s="1"/>
  <c r="K1722" i="22" s="1"/>
  <c r="G1723" i="22"/>
  <c r="J1723" i="22" s="1"/>
  <c r="K1723" i="22" s="1"/>
  <c r="G1724" i="22"/>
  <c r="J1724" i="22" s="1"/>
  <c r="K1724" i="22" s="1"/>
  <c r="G1725" i="22"/>
  <c r="J1725" i="22" s="1"/>
  <c r="K1725" i="22" s="1"/>
  <c r="G1726" i="22"/>
  <c r="J1726" i="22" s="1"/>
  <c r="K1726" i="22" s="1"/>
  <c r="G1727" i="22"/>
  <c r="J1727" i="22" s="1"/>
  <c r="G1728" i="22"/>
  <c r="J1728" i="22" s="1"/>
  <c r="K1728" i="22" s="1"/>
  <c r="G1729" i="22"/>
  <c r="J1729" i="22" s="1"/>
  <c r="K1729" i="22" s="1"/>
  <c r="G1730" i="22"/>
  <c r="J1730" i="22" s="1"/>
  <c r="K1730" i="22" s="1"/>
  <c r="G1731" i="22"/>
  <c r="J1731" i="22" s="1"/>
  <c r="K1731" i="22" s="1"/>
  <c r="G1732" i="22"/>
  <c r="J1732" i="22" s="1"/>
  <c r="K1732" i="22" s="1"/>
  <c r="G1733" i="22"/>
  <c r="J1733" i="22" s="1"/>
  <c r="K1733" i="22" s="1"/>
  <c r="G1734" i="22"/>
  <c r="J1734" i="22" s="1"/>
  <c r="K1734" i="22" s="1"/>
  <c r="G1735" i="22"/>
  <c r="J1735" i="22" s="1"/>
  <c r="K1735" i="22" s="1"/>
  <c r="G1736" i="22"/>
  <c r="J1736" i="22" s="1"/>
  <c r="K1736" i="22" s="1"/>
  <c r="G1737" i="22"/>
  <c r="J1737" i="22" s="1"/>
  <c r="K1737" i="22" s="1"/>
  <c r="G1738" i="22"/>
  <c r="J1738" i="22" s="1"/>
  <c r="K1738" i="22" s="1"/>
  <c r="G1739" i="22"/>
  <c r="J1739" i="22" s="1"/>
  <c r="K1739" i="22" s="1"/>
  <c r="G1740" i="22"/>
  <c r="J1740" i="22" s="1"/>
  <c r="K1740" i="22" s="1"/>
  <c r="G1741" i="22"/>
  <c r="J1741" i="22" s="1"/>
  <c r="K1741" i="22" s="1"/>
  <c r="G1742" i="22"/>
  <c r="J1742" i="22" s="1"/>
  <c r="K1742" i="22" s="1"/>
  <c r="G1743" i="22"/>
  <c r="J1743" i="22" s="1"/>
  <c r="K1743" i="22" s="1"/>
  <c r="G1744" i="22"/>
  <c r="J1744" i="22" s="1"/>
  <c r="K1744" i="22" s="1"/>
  <c r="G1745" i="22"/>
  <c r="J1745" i="22" s="1"/>
  <c r="K1745" i="22" s="1"/>
  <c r="G1746" i="22"/>
  <c r="J1746" i="22" s="1"/>
  <c r="K1746" i="22" s="1"/>
  <c r="G1747" i="22"/>
  <c r="J1747" i="22" s="1"/>
  <c r="K1747" i="22" s="1"/>
  <c r="G1748" i="22"/>
  <c r="J1748" i="22" s="1"/>
  <c r="K1748" i="22" s="1"/>
  <c r="G1749" i="22"/>
  <c r="J1749" i="22" s="1"/>
  <c r="K1749" i="22" s="1"/>
  <c r="G1750" i="22"/>
  <c r="J1750" i="22" s="1"/>
  <c r="K1750" i="22" s="1"/>
  <c r="G1751" i="22"/>
  <c r="J1751" i="22" s="1"/>
  <c r="K1751" i="22" s="1"/>
  <c r="G1752" i="22"/>
  <c r="J1752" i="22" s="1"/>
  <c r="K1752" i="22" s="1"/>
  <c r="G1753" i="22"/>
  <c r="J1753" i="22" s="1"/>
  <c r="K1753" i="22" s="1"/>
  <c r="G1754" i="22"/>
  <c r="J1754" i="22" s="1"/>
  <c r="K1754" i="22" s="1"/>
  <c r="G1755" i="22"/>
  <c r="J1755" i="22" s="1"/>
  <c r="K1755" i="22" s="1"/>
  <c r="G1756" i="22"/>
  <c r="J1756" i="22" s="1"/>
  <c r="K1756" i="22" s="1"/>
  <c r="G1757" i="22"/>
  <c r="J1757" i="22" s="1"/>
  <c r="K1757" i="22" s="1"/>
  <c r="G1758" i="22"/>
  <c r="J1758" i="22" s="1"/>
  <c r="K1758" i="22" s="1"/>
  <c r="G1759" i="22"/>
  <c r="J1759" i="22" s="1"/>
  <c r="K1759" i="22" s="1"/>
  <c r="G1760" i="22"/>
  <c r="J1760" i="22" s="1"/>
  <c r="K1760" i="22" s="1"/>
  <c r="G1761" i="22"/>
  <c r="J1761" i="22" s="1"/>
  <c r="K1761" i="22" s="1"/>
  <c r="G1762" i="22"/>
  <c r="J1762" i="22" s="1"/>
  <c r="K1762" i="22" s="1"/>
  <c r="G1763" i="22"/>
  <c r="J1763" i="22" s="1"/>
  <c r="K1763" i="22" s="1"/>
  <c r="G1764" i="22"/>
  <c r="J1764" i="22" s="1"/>
  <c r="K1764" i="22" s="1"/>
  <c r="G1765" i="22"/>
  <c r="J1765" i="22" s="1"/>
  <c r="K1765" i="22" s="1"/>
  <c r="G1766" i="22"/>
  <c r="J1766" i="22" s="1"/>
  <c r="K1766" i="22" s="1"/>
  <c r="G1767" i="22"/>
  <c r="J1767" i="22" s="1"/>
  <c r="K1767" i="22" s="1"/>
  <c r="G1768" i="22"/>
  <c r="J1768" i="22" s="1"/>
  <c r="K1768" i="22" s="1"/>
  <c r="G1769" i="22"/>
  <c r="J1769" i="22" s="1"/>
  <c r="K1769" i="22" s="1"/>
  <c r="G1770" i="22"/>
  <c r="J1770" i="22" s="1"/>
  <c r="K1770" i="22" s="1"/>
  <c r="G1771" i="22"/>
  <c r="J1771" i="22" s="1"/>
  <c r="K1771" i="22" s="1"/>
  <c r="G1772" i="22"/>
  <c r="J1772" i="22" s="1"/>
  <c r="K1772" i="22" s="1"/>
  <c r="G1773" i="22"/>
  <c r="J1773" i="22" s="1"/>
  <c r="K1773" i="22" s="1"/>
  <c r="G1774" i="22"/>
  <c r="J1774" i="22" s="1"/>
  <c r="K1774" i="22" s="1"/>
  <c r="G1775" i="22"/>
  <c r="J1775" i="22" s="1"/>
  <c r="K1775" i="22" s="1"/>
  <c r="G1776" i="22"/>
  <c r="J1776" i="22" s="1"/>
  <c r="K1776" i="22" s="1"/>
  <c r="G1777" i="22"/>
  <c r="J1777" i="22" s="1"/>
  <c r="K1777" i="22" s="1"/>
  <c r="G1778" i="22"/>
  <c r="J1778" i="22" s="1"/>
  <c r="K1778" i="22" s="1"/>
  <c r="G1779" i="22"/>
  <c r="J1779" i="22" s="1"/>
  <c r="K1779" i="22" s="1"/>
  <c r="G1780" i="22"/>
  <c r="J1780" i="22" s="1"/>
  <c r="K1780" i="22" s="1"/>
  <c r="G1781" i="22"/>
  <c r="J1781" i="22" s="1"/>
  <c r="K1781" i="22" s="1"/>
  <c r="G1782" i="22"/>
  <c r="J1782" i="22" s="1"/>
  <c r="K1782" i="22" s="1"/>
  <c r="G1783" i="22"/>
  <c r="J1783" i="22" s="1"/>
  <c r="K1783" i="22" s="1"/>
  <c r="G1784" i="22"/>
  <c r="J1784" i="22" s="1"/>
  <c r="K1784" i="22" s="1"/>
  <c r="G1785" i="22"/>
  <c r="J1785" i="22" s="1"/>
  <c r="G1786" i="22"/>
  <c r="J1786" i="22" s="1"/>
  <c r="K1786" i="22" s="1"/>
  <c r="G1787" i="22"/>
  <c r="J1787" i="22" s="1"/>
  <c r="K1787" i="22" s="1"/>
  <c r="G1788" i="22"/>
  <c r="J1788" i="22" s="1"/>
  <c r="K1788" i="22" s="1"/>
  <c r="G1789" i="22"/>
  <c r="J1789" i="22" s="1"/>
  <c r="K1789" i="22" s="1"/>
  <c r="G1790" i="22"/>
  <c r="J1790" i="22" s="1"/>
  <c r="K1790" i="22" s="1"/>
  <c r="G1791" i="22"/>
  <c r="J1791" i="22" s="1"/>
  <c r="K1791" i="22" s="1"/>
  <c r="G1792" i="22"/>
  <c r="J1792" i="22" s="1"/>
  <c r="K1792" i="22" s="1"/>
  <c r="G1793" i="22"/>
  <c r="J1793" i="22" s="1"/>
  <c r="K1793" i="22" s="1"/>
  <c r="G1794" i="22"/>
  <c r="J1794" i="22" s="1"/>
  <c r="K1794" i="22" s="1"/>
  <c r="G1795" i="22"/>
  <c r="J1795" i="22" s="1"/>
  <c r="K1795" i="22" s="1"/>
  <c r="G1796" i="22"/>
  <c r="J1796" i="22" s="1"/>
  <c r="K1796" i="22" s="1"/>
  <c r="G1797" i="22"/>
  <c r="J1797" i="22" s="1"/>
  <c r="K1797" i="22" s="1"/>
  <c r="G1798" i="22"/>
  <c r="J1798" i="22" s="1"/>
  <c r="K1798" i="22" s="1"/>
  <c r="G1799" i="22"/>
  <c r="J1799" i="22" s="1"/>
  <c r="K1799" i="22" s="1"/>
  <c r="G1800" i="22"/>
  <c r="J1800" i="22" s="1"/>
  <c r="K1800" i="22" s="1"/>
  <c r="G1801" i="22"/>
  <c r="J1801" i="22" s="1"/>
  <c r="K1801" i="22" s="1"/>
  <c r="G1802" i="22"/>
  <c r="J1802" i="22" s="1"/>
  <c r="K1802" i="22" s="1"/>
  <c r="G1803" i="22"/>
  <c r="J1803" i="22" s="1"/>
  <c r="K1803" i="22" s="1"/>
  <c r="G1804" i="22"/>
  <c r="J1804" i="22" s="1"/>
  <c r="K1804" i="22" s="1"/>
  <c r="G1805" i="22"/>
  <c r="J1805" i="22" s="1"/>
  <c r="K1805" i="22" s="1"/>
  <c r="G1806" i="22"/>
  <c r="J1806" i="22" s="1"/>
  <c r="K1806" i="22" s="1"/>
  <c r="G1807" i="22"/>
  <c r="J1807" i="22" s="1"/>
  <c r="K1807" i="22" s="1"/>
  <c r="G1808" i="22"/>
  <c r="J1808" i="22" s="1"/>
  <c r="K1808" i="22" s="1"/>
  <c r="G1809" i="22"/>
  <c r="J1809" i="22" s="1"/>
  <c r="K1809" i="22" s="1"/>
  <c r="G1810" i="22"/>
  <c r="J1810" i="22" s="1"/>
  <c r="K1810" i="22" s="1"/>
  <c r="G1811" i="22"/>
  <c r="J1811" i="22" s="1"/>
  <c r="K1811" i="22" s="1"/>
  <c r="G1812" i="22"/>
  <c r="J1812" i="22" s="1"/>
  <c r="K1812" i="22" s="1"/>
  <c r="G1813" i="22"/>
  <c r="J1813" i="22" s="1"/>
  <c r="K1813" i="22" s="1"/>
  <c r="G1814" i="22"/>
  <c r="J1814" i="22" s="1"/>
  <c r="K1814" i="22" s="1"/>
  <c r="G1815" i="22"/>
  <c r="J1815" i="22" s="1"/>
  <c r="K1815" i="22" s="1"/>
  <c r="G1816" i="22"/>
  <c r="J1816" i="22" s="1"/>
  <c r="K1816" i="22" s="1"/>
  <c r="G1817" i="22"/>
  <c r="J1817" i="22" s="1"/>
  <c r="K1817" i="22" s="1"/>
  <c r="G1818" i="22"/>
  <c r="J1818" i="22" s="1"/>
  <c r="K1818" i="22" s="1"/>
  <c r="G1819" i="22"/>
  <c r="J1819" i="22" s="1"/>
  <c r="K1819" i="22" s="1"/>
  <c r="G1820" i="22"/>
  <c r="J1820" i="22" s="1"/>
  <c r="K1820" i="22" s="1"/>
  <c r="G1821" i="22"/>
  <c r="J1821" i="22" s="1"/>
  <c r="K1821" i="22" s="1"/>
  <c r="G1822" i="22"/>
  <c r="J1822" i="22" s="1"/>
  <c r="K1822" i="22" s="1"/>
  <c r="G1823" i="22"/>
  <c r="J1823" i="22" s="1"/>
  <c r="K1823" i="22" s="1"/>
  <c r="G1824" i="22"/>
  <c r="J1824" i="22" s="1"/>
  <c r="K1824" i="22" s="1"/>
  <c r="G1825" i="22"/>
  <c r="J1825" i="22" s="1"/>
  <c r="K1825" i="22" s="1"/>
  <c r="G1826" i="22"/>
  <c r="J1826" i="22" s="1"/>
  <c r="K1826" i="22" s="1"/>
  <c r="G1827" i="22"/>
  <c r="J1827" i="22" s="1"/>
  <c r="K1827" i="22" s="1"/>
  <c r="G1828" i="22"/>
  <c r="J1828" i="22" s="1"/>
  <c r="K1828" i="22" s="1"/>
  <c r="G1829" i="22"/>
  <c r="J1829" i="22" s="1"/>
  <c r="K1829" i="22" s="1"/>
  <c r="G1830" i="22"/>
  <c r="J1830" i="22" s="1"/>
  <c r="K1830" i="22" s="1"/>
  <c r="G1831" i="22"/>
  <c r="J1831" i="22" s="1"/>
  <c r="K1831" i="22" s="1"/>
  <c r="G1832" i="22"/>
  <c r="J1832" i="22" s="1"/>
  <c r="K1832" i="22" s="1"/>
  <c r="G1833" i="22"/>
  <c r="J1833" i="22" s="1"/>
  <c r="K1833" i="22" s="1"/>
  <c r="G1834" i="22"/>
  <c r="J1834" i="22" s="1"/>
  <c r="K1834" i="22" s="1"/>
  <c r="G1835" i="22"/>
  <c r="J1835" i="22" s="1"/>
  <c r="K1835" i="22" s="1"/>
  <c r="G1836" i="22"/>
  <c r="J1836" i="22" s="1"/>
  <c r="K1836" i="22" s="1"/>
  <c r="G1837" i="22"/>
  <c r="J1837" i="22" s="1"/>
  <c r="K1837" i="22" s="1"/>
  <c r="G1838" i="22"/>
  <c r="J1838" i="22" s="1"/>
  <c r="K1838" i="22" s="1"/>
  <c r="G1839" i="22"/>
  <c r="J1839" i="22" s="1"/>
  <c r="K1839" i="22" s="1"/>
  <c r="G1840" i="22"/>
  <c r="J1840" i="22" s="1"/>
  <c r="K1840" i="22" s="1"/>
  <c r="G1841" i="22"/>
  <c r="J1841" i="22" s="1"/>
  <c r="K1841" i="22" s="1"/>
  <c r="G1842" i="22"/>
  <c r="J1842" i="22" s="1"/>
  <c r="K1842" i="22" s="1"/>
  <c r="G1843" i="22"/>
  <c r="J1843" i="22" s="1"/>
  <c r="G1844" i="22"/>
  <c r="J1844" i="22" s="1"/>
  <c r="K1844" i="22" s="1"/>
  <c r="G1845" i="22"/>
  <c r="J1845" i="22" s="1"/>
  <c r="K1845" i="22" s="1"/>
  <c r="G1846" i="22"/>
  <c r="J1846" i="22" s="1"/>
  <c r="K1846" i="22" s="1"/>
  <c r="G1847" i="22"/>
  <c r="J1847" i="22" s="1"/>
  <c r="K1847" i="22" s="1"/>
  <c r="G1848" i="22"/>
  <c r="J1848" i="22" s="1"/>
  <c r="K1848" i="22" s="1"/>
  <c r="G1849" i="22"/>
  <c r="J1849" i="22" s="1"/>
  <c r="K1849" i="22" s="1"/>
  <c r="G1850" i="22"/>
  <c r="J1850" i="22" s="1"/>
  <c r="K1850" i="22" s="1"/>
  <c r="G1851" i="22"/>
  <c r="J1851" i="22" s="1"/>
  <c r="K1851" i="22" s="1"/>
  <c r="G1852" i="22"/>
  <c r="J1852" i="22" s="1"/>
  <c r="K1852" i="22" s="1"/>
  <c r="G1853" i="22"/>
  <c r="J1853" i="22" s="1"/>
  <c r="K1853" i="22" s="1"/>
  <c r="G1854" i="22"/>
  <c r="J1854" i="22" s="1"/>
  <c r="K1854" i="22" s="1"/>
  <c r="G1855" i="22"/>
  <c r="J1855" i="22" s="1"/>
  <c r="K1855" i="22" s="1"/>
  <c r="G1856" i="22"/>
  <c r="J1856" i="22" s="1"/>
  <c r="K1856" i="22" s="1"/>
  <c r="G1857" i="22"/>
  <c r="J1857" i="22" s="1"/>
  <c r="K1857" i="22" s="1"/>
  <c r="G1858" i="22"/>
  <c r="J1858" i="22" s="1"/>
  <c r="K1858" i="22" s="1"/>
  <c r="G1859" i="22"/>
  <c r="J1859" i="22" s="1"/>
  <c r="K1859" i="22" s="1"/>
  <c r="G1860" i="22"/>
  <c r="J1860" i="22" s="1"/>
  <c r="K1860" i="22" s="1"/>
  <c r="G1861" i="22"/>
  <c r="J1861" i="22" s="1"/>
  <c r="K1861" i="22" s="1"/>
  <c r="G1862" i="22"/>
  <c r="J1862" i="22" s="1"/>
  <c r="K1862" i="22" s="1"/>
  <c r="G1863" i="22"/>
  <c r="J1863" i="22" s="1"/>
  <c r="K1863" i="22" s="1"/>
  <c r="G1864" i="22"/>
  <c r="J1864" i="22" s="1"/>
  <c r="K1864" i="22" s="1"/>
  <c r="G1865" i="22"/>
  <c r="J1865" i="22" s="1"/>
  <c r="K1865" i="22" s="1"/>
  <c r="G1866" i="22"/>
  <c r="J1866" i="22" s="1"/>
  <c r="K1866" i="22" s="1"/>
  <c r="G1867" i="22"/>
  <c r="J1867" i="22" s="1"/>
  <c r="K1867" i="22" s="1"/>
  <c r="G1868" i="22"/>
  <c r="J1868" i="22" s="1"/>
  <c r="K1868" i="22" s="1"/>
  <c r="G1869" i="22"/>
  <c r="J1869" i="22" s="1"/>
  <c r="K1869" i="22" s="1"/>
  <c r="G1870" i="22"/>
  <c r="J1870" i="22" s="1"/>
  <c r="K1870" i="22" s="1"/>
  <c r="G1871" i="22"/>
  <c r="J1871" i="22" s="1"/>
  <c r="K1871" i="22" s="1"/>
  <c r="G1872" i="22"/>
  <c r="J1872" i="22" s="1"/>
  <c r="K1872" i="22" s="1"/>
  <c r="G1873" i="22"/>
  <c r="J1873" i="22" s="1"/>
  <c r="K1873" i="22" s="1"/>
  <c r="G1874" i="22"/>
  <c r="J1874" i="22" s="1"/>
  <c r="K1874" i="22" s="1"/>
  <c r="G1875" i="22"/>
  <c r="J1875" i="22" s="1"/>
  <c r="K1875" i="22" s="1"/>
  <c r="G1876" i="22"/>
  <c r="J1876" i="22" s="1"/>
  <c r="K1876" i="22" s="1"/>
  <c r="G1877" i="22"/>
  <c r="J1877" i="22" s="1"/>
  <c r="K1877" i="22" s="1"/>
  <c r="G1878" i="22"/>
  <c r="J1878" i="22" s="1"/>
  <c r="K1878" i="22" s="1"/>
  <c r="G1879" i="22"/>
  <c r="J1879" i="22" s="1"/>
  <c r="K1879" i="22" s="1"/>
  <c r="G1880" i="22"/>
  <c r="J1880" i="22" s="1"/>
  <c r="K1880" i="22" s="1"/>
  <c r="G1881" i="22"/>
  <c r="J1881" i="22" s="1"/>
  <c r="K1881" i="22" s="1"/>
  <c r="G1882" i="22"/>
  <c r="J1882" i="22" s="1"/>
  <c r="K1882" i="22" s="1"/>
  <c r="G1883" i="22"/>
  <c r="J1883" i="22" s="1"/>
  <c r="K1883" i="22" s="1"/>
  <c r="G1884" i="22"/>
  <c r="J1884" i="22" s="1"/>
  <c r="K1884" i="22" s="1"/>
  <c r="G1885" i="22"/>
  <c r="J1885" i="22" s="1"/>
  <c r="K1885" i="22" s="1"/>
  <c r="G1886" i="22"/>
  <c r="J1886" i="22" s="1"/>
  <c r="K1886" i="22" s="1"/>
  <c r="G1887" i="22"/>
  <c r="J1887" i="22" s="1"/>
  <c r="K1887" i="22" s="1"/>
  <c r="G1888" i="22"/>
  <c r="J1888" i="22" s="1"/>
  <c r="K1888" i="22" s="1"/>
  <c r="G1889" i="22"/>
  <c r="J1889" i="22" s="1"/>
  <c r="K1889" i="22" s="1"/>
  <c r="G1890" i="22"/>
  <c r="J1890" i="22" s="1"/>
  <c r="K1890" i="22" s="1"/>
  <c r="G1891" i="22"/>
  <c r="J1891" i="22" s="1"/>
  <c r="K1891" i="22" s="1"/>
  <c r="G1892" i="22"/>
  <c r="J1892" i="22" s="1"/>
  <c r="K1892" i="22" s="1"/>
  <c r="G1893" i="22"/>
  <c r="J1893" i="22" s="1"/>
  <c r="K1893" i="22" s="1"/>
  <c r="G1894" i="22"/>
  <c r="J1894" i="22" s="1"/>
  <c r="K1894" i="22" s="1"/>
  <c r="G1895" i="22"/>
  <c r="J1895" i="22" s="1"/>
  <c r="K1895" i="22" s="1"/>
  <c r="G1896" i="22"/>
  <c r="J1896" i="22" s="1"/>
  <c r="K1896" i="22" s="1"/>
  <c r="G1897" i="22"/>
  <c r="J1897" i="22" s="1"/>
  <c r="K1897" i="22" s="1"/>
  <c r="G1898" i="22"/>
  <c r="J1898" i="22" s="1"/>
  <c r="K1898" i="22" s="1"/>
  <c r="G1899" i="22"/>
  <c r="J1899" i="22" s="1"/>
  <c r="K1899" i="22" s="1"/>
  <c r="G1900" i="22"/>
  <c r="J1900" i="22" s="1"/>
  <c r="K1900" i="22" s="1"/>
  <c r="G1901" i="22"/>
  <c r="J1901" i="22" s="1"/>
  <c r="G1902" i="22"/>
  <c r="J1902" i="22" s="1"/>
  <c r="K1902" i="22" s="1"/>
  <c r="G1903" i="22"/>
  <c r="J1903" i="22" s="1"/>
  <c r="K1903" i="22" s="1"/>
  <c r="G1904" i="22"/>
  <c r="J1904" i="22" s="1"/>
  <c r="K1904" i="22" s="1"/>
  <c r="G1905" i="22"/>
  <c r="J1905" i="22" s="1"/>
  <c r="K1905" i="22" s="1"/>
  <c r="G1906" i="22"/>
  <c r="J1906" i="22" s="1"/>
  <c r="K1906" i="22" s="1"/>
  <c r="G1907" i="22"/>
  <c r="J1907" i="22" s="1"/>
  <c r="K1907" i="22" s="1"/>
  <c r="G1908" i="22"/>
  <c r="J1908" i="22" s="1"/>
  <c r="K1908" i="22" s="1"/>
  <c r="G1909" i="22"/>
  <c r="J1909" i="22" s="1"/>
  <c r="K1909" i="22" s="1"/>
  <c r="G1910" i="22"/>
  <c r="J1910" i="22" s="1"/>
  <c r="K1910" i="22" s="1"/>
  <c r="G1911" i="22"/>
  <c r="J1911" i="22" s="1"/>
  <c r="K1911" i="22" s="1"/>
  <c r="G1912" i="22"/>
  <c r="J1912" i="22" s="1"/>
  <c r="K1912" i="22" s="1"/>
  <c r="G1913" i="22"/>
  <c r="J1913" i="22" s="1"/>
  <c r="K1913" i="22" s="1"/>
  <c r="G1914" i="22"/>
  <c r="J1914" i="22" s="1"/>
  <c r="K1914" i="22" s="1"/>
  <c r="G1915" i="22"/>
  <c r="J1915" i="22" s="1"/>
  <c r="K1915" i="22" s="1"/>
  <c r="G1916" i="22"/>
  <c r="J1916" i="22" s="1"/>
  <c r="K1916" i="22" s="1"/>
  <c r="G1917" i="22"/>
  <c r="J1917" i="22" s="1"/>
  <c r="K1917" i="22" s="1"/>
  <c r="G1918" i="22"/>
  <c r="J1918" i="22" s="1"/>
  <c r="K1918" i="22" s="1"/>
  <c r="G1919" i="22"/>
  <c r="J1919" i="22" s="1"/>
  <c r="K1919" i="22" s="1"/>
  <c r="G1920" i="22"/>
  <c r="J1920" i="22" s="1"/>
  <c r="K1920" i="22" s="1"/>
  <c r="G1921" i="22"/>
  <c r="J1921" i="22" s="1"/>
  <c r="K1921" i="22" s="1"/>
  <c r="G1922" i="22"/>
  <c r="J1922" i="22" s="1"/>
  <c r="K1922" i="22" s="1"/>
  <c r="G1923" i="22"/>
  <c r="J1923" i="22" s="1"/>
  <c r="K1923" i="22" s="1"/>
  <c r="G1924" i="22"/>
  <c r="J1924" i="22" s="1"/>
  <c r="K1924" i="22" s="1"/>
  <c r="G1925" i="22"/>
  <c r="J1925" i="22" s="1"/>
  <c r="K1925" i="22" s="1"/>
  <c r="G1926" i="22"/>
  <c r="J1926" i="22" s="1"/>
  <c r="K1926" i="22" s="1"/>
  <c r="G1927" i="22"/>
  <c r="J1927" i="22" s="1"/>
  <c r="K1927" i="22" s="1"/>
  <c r="G1928" i="22"/>
  <c r="J1928" i="22" s="1"/>
  <c r="K1928" i="22" s="1"/>
  <c r="G1929" i="22"/>
  <c r="J1929" i="22" s="1"/>
  <c r="K1929" i="22" s="1"/>
  <c r="G1930" i="22"/>
  <c r="J1930" i="22" s="1"/>
  <c r="K1930" i="22" s="1"/>
  <c r="G1931" i="22"/>
  <c r="J1931" i="22" s="1"/>
  <c r="K1931" i="22" s="1"/>
  <c r="G1932" i="22"/>
  <c r="J1932" i="22" s="1"/>
  <c r="K1932" i="22" s="1"/>
  <c r="G1933" i="22"/>
  <c r="J1933" i="22" s="1"/>
  <c r="K1933" i="22" s="1"/>
  <c r="G1934" i="22"/>
  <c r="J1934" i="22" s="1"/>
  <c r="K1934" i="22" s="1"/>
  <c r="G1935" i="22"/>
  <c r="J1935" i="22" s="1"/>
  <c r="K1935" i="22" s="1"/>
  <c r="G1936" i="22"/>
  <c r="J1936" i="22" s="1"/>
  <c r="K1936" i="22" s="1"/>
  <c r="G1937" i="22"/>
  <c r="J1937" i="22" s="1"/>
  <c r="K1937" i="22" s="1"/>
  <c r="G1938" i="22"/>
  <c r="J1938" i="22" s="1"/>
  <c r="K1938" i="22" s="1"/>
  <c r="G1939" i="22"/>
  <c r="J1939" i="22" s="1"/>
  <c r="K1939" i="22" s="1"/>
  <c r="G1940" i="22"/>
  <c r="J1940" i="22" s="1"/>
  <c r="K1940" i="22" s="1"/>
  <c r="G1941" i="22"/>
  <c r="J1941" i="22" s="1"/>
  <c r="K1941" i="22" s="1"/>
  <c r="G1942" i="22"/>
  <c r="J1942" i="22" s="1"/>
  <c r="K1942" i="22" s="1"/>
  <c r="G1943" i="22"/>
  <c r="J1943" i="22" s="1"/>
  <c r="K1943" i="22" s="1"/>
  <c r="G1944" i="22"/>
  <c r="J1944" i="22" s="1"/>
  <c r="K1944" i="22" s="1"/>
  <c r="G1945" i="22"/>
  <c r="J1945" i="22" s="1"/>
  <c r="K1945" i="22" s="1"/>
  <c r="G1946" i="22"/>
  <c r="J1946" i="22" s="1"/>
  <c r="K1946" i="22" s="1"/>
  <c r="G1947" i="22"/>
  <c r="J1947" i="22" s="1"/>
  <c r="K1947" i="22" s="1"/>
  <c r="G1948" i="22"/>
  <c r="J1948" i="22" s="1"/>
  <c r="K1948" i="22" s="1"/>
  <c r="G1949" i="22"/>
  <c r="J1949" i="22" s="1"/>
  <c r="K1949" i="22" s="1"/>
  <c r="G1950" i="22"/>
  <c r="J1950" i="22" s="1"/>
  <c r="K1950" i="22" s="1"/>
  <c r="G1951" i="22"/>
  <c r="J1951" i="22" s="1"/>
  <c r="K1951" i="22" s="1"/>
  <c r="G1952" i="22"/>
  <c r="J1952" i="22" s="1"/>
  <c r="K1952" i="22" s="1"/>
  <c r="G1953" i="22"/>
  <c r="J1953" i="22" s="1"/>
  <c r="K1953" i="22" s="1"/>
  <c r="G1954" i="22"/>
  <c r="J1954" i="22" s="1"/>
  <c r="K1954" i="22" s="1"/>
  <c r="G1955" i="22"/>
  <c r="J1955" i="22" s="1"/>
  <c r="K1955" i="22" s="1"/>
  <c r="G1956" i="22"/>
  <c r="J1956" i="22" s="1"/>
  <c r="K1956" i="22" s="1"/>
  <c r="G1957" i="22"/>
  <c r="J1957" i="22" s="1"/>
  <c r="K1957" i="22" s="1"/>
  <c r="G1958" i="22"/>
  <c r="J1958" i="22" s="1"/>
  <c r="K1958" i="22" s="1"/>
  <c r="G1959" i="22"/>
  <c r="J1959" i="22" s="1"/>
  <c r="G1960" i="22"/>
  <c r="J1960" i="22" s="1"/>
  <c r="K1960" i="22" s="1"/>
  <c r="G1961" i="22"/>
  <c r="J1961" i="22" s="1"/>
  <c r="K1961" i="22" s="1"/>
  <c r="G1962" i="22"/>
  <c r="J1962" i="22" s="1"/>
  <c r="K1962" i="22" s="1"/>
  <c r="G1963" i="22"/>
  <c r="J1963" i="22" s="1"/>
  <c r="K1963" i="22" s="1"/>
  <c r="G1964" i="22"/>
  <c r="J1964" i="22" s="1"/>
  <c r="K1964" i="22" s="1"/>
  <c r="G1965" i="22"/>
  <c r="J1965" i="22" s="1"/>
  <c r="K1965" i="22" s="1"/>
  <c r="G1966" i="22"/>
  <c r="J1966" i="22" s="1"/>
  <c r="K1966" i="22" s="1"/>
  <c r="G1967" i="22"/>
  <c r="J1967" i="22" s="1"/>
  <c r="K1967" i="22" s="1"/>
  <c r="G1968" i="22"/>
  <c r="J1968" i="22" s="1"/>
  <c r="K1968" i="22" s="1"/>
  <c r="G1969" i="22"/>
  <c r="J1969" i="22" s="1"/>
  <c r="K1969" i="22" s="1"/>
  <c r="G1970" i="22"/>
  <c r="J1970" i="22" s="1"/>
  <c r="K1970" i="22" s="1"/>
  <c r="G1971" i="22"/>
  <c r="J1971" i="22" s="1"/>
  <c r="K1971" i="22" s="1"/>
  <c r="G1972" i="22"/>
  <c r="J1972" i="22" s="1"/>
  <c r="K1972" i="22" s="1"/>
  <c r="G1973" i="22"/>
  <c r="J1973" i="22" s="1"/>
  <c r="K1973" i="22" s="1"/>
  <c r="G1974" i="22"/>
  <c r="J1974" i="22" s="1"/>
  <c r="K1974" i="22" s="1"/>
  <c r="G1975" i="22"/>
  <c r="J1975" i="22" s="1"/>
  <c r="K1975" i="22" s="1"/>
  <c r="G1976" i="22"/>
  <c r="J1976" i="22" s="1"/>
  <c r="K1976" i="22" s="1"/>
  <c r="G1977" i="22"/>
  <c r="J1977" i="22" s="1"/>
  <c r="K1977" i="22" s="1"/>
  <c r="G1978" i="22"/>
  <c r="J1978" i="22" s="1"/>
  <c r="K1978" i="22" s="1"/>
  <c r="G1979" i="22"/>
  <c r="J1979" i="22" s="1"/>
  <c r="K1979" i="22" s="1"/>
  <c r="G1980" i="22"/>
  <c r="J1980" i="22" s="1"/>
  <c r="K1980" i="22" s="1"/>
  <c r="G1981" i="22"/>
  <c r="J1981" i="22" s="1"/>
  <c r="K1981" i="22" s="1"/>
  <c r="G1982" i="22"/>
  <c r="J1982" i="22" s="1"/>
  <c r="K1982" i="22" s="1"/>
  <c r="G1983" i="22"/>
  <c r="J1983" i="22" s="1"/>
  <c r="K1983" i="22" s="1"/>
  <c r="G1984" i="22"/>
  <c r="J1984" i="22" s="1"/>
  <c r="K1984" i="22" s="1"/>
  <c r="G1985" i="22"/>
  <c r="J1985" i="22" s="1"/>
  <c r="K1985" i="22" s="1"/>
  <c r="G1986" i="22"/>
  <c r="J1986" i="22" s="1"/>
  <c r="G1987" i="22"/>
  <c r="J1987" i="22" s="1"/>
  <c r="K1987" i="22" s="1"/>
  <c r="G1988" i="22"/>
  <c r="J1988" i="22" s="1"/>
  <c r="K1988" i="22" s="1"/>
  <c r="G1989" i="22"/>
  <c r="J1989" i="22" s="1"/>
  <c r="K1989" i="22" s="1"/>
  <c r="G1990" i="22"/>
  <c r="J1990" i="22" s="1"/>
  <c r="K1990" i="22" s="1"/>
  <c r="G1991" i="22"/>
  <c r="J1991" i="22" s="1"/>
  <c r="K1991" i="22" s="1"/>
  <c r="G1992" i="22"/>
  <c r="J1992" i="22" s="1"/>
  <c r="K1992" i="22" s="1"/>
  <c r="G1993" i="22"/>
  <c r="J1993" i="22" s="1"/>
  <c r="K1993" i="22" s="1"/>
  <c r="G1994" i="22"/>
  <c r="J1994" i="22" s="1"/>
  <c r="K1994" i="22" s="1"/>
  <c r="G1995" i="22"/>
  <c r="J1995" i="22" s="1"/>
  <c r="K1995" i="22" s="1"/>
  <c r="G1996" i="22"/>
  <c r="J1996" i="22" s="1"/>
  <c r="K1996" i="22" s="1"/>
  <c r="G1997" i="22"/>
  <c r="J1997" i="22" s="1"/>
  <c r="K1997" i="22" s="1"/>
  <c r="G1998" i="22"/>
  <c r="J1998" i="22" s="1"/>
  <c r="K1998" i="22" s="1"/>
  <c r="G1999" i="22"/>
  <c r="J1999" i="22" s="1"/>
  <c r="K1999" i="22" s="1"/>
  <c r="G2000" i="22"/>
  <c r="J2000" i="22" s="1"/>
  <c r="K2000" i="22" s="1"/>
  <c r="G2001" i="22"/>
  <c r="J2001" i="22" s="1"/>
  <c r="K2001" i="22" s="1"/>
  <c r="G2002" i="22"/>
  <c r="J2002" i="22" s="1"/>
  <c r="K2002" i="22" s="1"/>
  <c r="G2003" i="22"/>
  <c r="J2003" i="22" s="1"/>
  <c r="K2003" i="22" s="1"/>
  <c r="G2004" i="22"/>
  <c r="J2004" i="22" s="1"/>
  <c r="K2004" i="22" s="1"/>
  <c r="G2005" i="22"/>
  <c r="J2005" i="22" s="1"/>
  <c r="K2005" i="22" s="1"/>
  <c r="G2006" i="22"/>
  <c r="J2006" i="22" s="1"/>
  <c r="K2006" i="22" s="1"/>
  <c r="G2007" i="22"/>
  <c r="J2007" i="22" s="1"/>
  <c r="K2007" i="22" s="1"/>
  <c r="G2008" i="22"/>
  <c r="J2008" i="22" s="1"/>
  <c r="K2008" i="22" s="1"/>
  <c r="G2009" i="22"/>
  <c r="J2009" i="22" s="1"/>
  <c r="K2009" i="22" s="1"/>
  <c r="G2010" i="22"/>
  <c r="J2010" i="22" s="1"/>
  <c r="K2010" i="22" s="1"/>
  <c r="G2011" i="22"/>
  <c r="J2011" i="22" s="1"/>
  <c r="K2011" i="22" s="1"/>
  <c r="G2012" i="22"/>
  <c r="J2012" i="22" s="1"/>
  <c r="K2012" i="22" s="1"/>
  <c r="G2013" i="22"/>
  <c r="J2013" i="22" s="1"/>
  <c r="G2014" i="22"/>
  <c r="J2014" i="22" s="1"/>
  <c r="K2014" i="22" s="1"/>
  <c r="G2015" i="22"/>
  <c r="J2015" i="22" s="1"/>
  <c r="K2015" i="22" s="1"/>
  <c r="G2016" i="22"/>
  <c r="J2016" i="22" s="1"/>
  <c r="K2016" i="22" s="1"/>
  <c r="G2017" i="22"/>
  <c r="J2017" i="22" s="1"/>
  <c r="K2017" i="22" s="1"/>
  <c r="G2018" i="22"/>
  <c r="J2018" i="22" s="1"/>
  <c r="K2018" i="22" s="1"/>
  <c r="G2019" i="22"/>
  <c r="J2019" i="22" s="1"/>
  <c r="K2019" i="22" s="1"/>
  <c r="G2020" i="22"/>
  <c r="J2020" i="22" s="1"/>
  <c r="K2020" i="22" s="1"/>
  <c r="G2021" i="22"/>
  <c r="J2021" i="22" s="1"/>
  <c r="K2021" i="22" s="1"/>
  <c r="G2022" i="22"/>
  <c r="J2022" i="22" s="1"/>
  <c r="K2022" i="22" s="1"/>
  <c r="G2023" i="22"/>
  <c r="J2023" i="22" s="1"/>
  <c r="K2023" i="22" s="1"/>
  <c r="G2024" i="22"/>
  <c r="J2024" i="22" s="1"/>
  <c r="K2024" i="22" s="1"/>
  <c r="G2025" i="22"/>
  <c r="J2025" i="22" s="1"/>
  <c r="K2025" i="22" s="1"/>
  <c r="G2026" i="22"/>
  <c r="J2026" i="22" s="1"/>
  <c r="K2026" i="22" s="1"/>
  <c r="G2027" i="22"/>
  <c r="J2027" i="22" s="1"/>
  <c r="K2027" i="22" s="1"/>
  <c r="G2028" i="22"/>
  <c r="J2028" i="22" s="1"/>
  <c r="K2028" i="22" s="1"/>
  <c r="G2029" i="22"/>
  <c r="J2029" i="22" s="1"/>
  <c r="K2029" i="22" s="1"/>
  <c r="G2030" i="22"/>
  <c r="J2030" i="22" s="1"/>
  <c r="K2030" i="22" s="1"/>
  <c r="G2031" i="22"/>
  <c r="J2031" i="22" s="1"/>
  <c r="K2031" i="22" s="1"/>
  <c r="G2032" i="22"/>
  <c r="J2032" i="22" s="1"/>
  <c r="K2032" i="22" s="1"/>
  <c r="G2033" i="22"/>
  <c r="J2033" i="22" s="1"/>
  <c r="K2033" i="22" s="1"/>
  <c r="G2034" i="22"/>
  <c r="J2034" i="22" s="1"/>
  <c r="K2034" i="22" s="1"/>
  <c r="G2035" i="22"/>
  <c r="J2035" i="22" s="1"/>
  <c r="K2035" i="22" s="1"/>
  <c r="G2036" i="22"/>
  <c r="J2036" i="22" s="1"/>
  <c r="K2036" i="22" s="1"/>
  <c r="G2037" i="22"/>
  <c r="J2037" i="22" s="1"/>
  <c r="K2037" i="22" s="1"/>
  <c r="G2038" i="22"/>
  <c r="J2038" i="22" s="1"/>
  <c r="K2038" i="22" s="1"/>
  <c r="G2039" i="22"/>
  <c r="J2039" i="22" s="1"/>
  <c r="K2039" i="22" s="1"/>
  <c r="G2040" i="22"/>
  <c r="J2040" i="22" s="1"/>
  <c r="G2041" i="22"/>
  <c r="J2041" i="22" s="1"/>
  <c r="K2041" i="22" s="1"/>
  <c r="G2042" i="22"/>
  <c r="J2042" i="22" s="1"/>
  <c r="K2042" i="22" s="1"/>
  <c r="G2043" i="22"/>
  <c r="J2043" i="22" s="1"/>
  <c r="K2043" i="22" s="1"/>
  <c r="G2044" i="22"/>
  <c r="J2044" i="22" s="1"/>
  <c r="K2044" i="22" s="1"/>
  <c r="G2045" i="22"/>
  <c r="J2045" i="22" s="1"/>
  <c r="K2045" i="22" s="1"/>
  <c r="G2046" i="22"/>
  <c r="J2046" i="22" s="1"/>
  <c r="K2046" i="22" s="1"/>
  <c r="G2047" i="22"/>
  <c r="J2047" i="22" s="1"/>
  <c r="K2047" i="22" s="1"/>
  <c r="G2048" i="22"/>
  <c r="J2048" i="22" s="1"/>
  <c r="K2048" i="22" s="1"/>
  <c r="G2049" i="22"/>
  <c r="J2049" i="22" s="1"/>
  <c r="K2049" i="22" s="1"/>
  <c r="G2050" i="22"/>
  <c r="J2050" i="22" s="1"/>
  <c r="K2050" i="22" s="1"/>
  <c r="G2051" i="22"/>
  <c r="J2051" i="22" s="1"/>
  <c r="K2051" i="22" s="1"/>
  <c r="G2052" i="22"/>
  <c r="J2052" i="22" s="1"/>
  <c r="K2052" i="22" s="1"/>
  <c r="G2053" i="22"/>
  <c r="J2053" i="22" s="1"/>
  <c r="K2053" i="22" s="1"/>
  <c r="G2054" i="22"/>
  <c r="J2054" i="22" s="1"/>
  <c r="K2054" i="22" s="1"/>
  <c r="G2055" i="22"/>
  <c r="J2055" i="22" s="1"/>
  <c r="K2055" i="22" s="1"/>
  <c r="G2056" i="22"/>
  <c r="J2056" i="22" s="1"/>
  <c r="K2056" i="22" s="1"/>
  <c r="G2057" i="22"/>
  <c r="J2057" i="22" s="1"/>
  <c r="K2057" i="22" s="1"/>
  <c r="G2058" i="22"/>
  <c r="J2058" i="22" s="1"/>
  <c r="K2058" i="22" s="1"/>
  <c r="G2059" i="22"/>
  <c r="J2059" i="22" s="1"/>
  <c r="K2059" i="22" s="1"/>
  <c r="G2060" i="22"/>
  <c r="J2060" i="22" s="1"/>
  <c r="K2060" i="22" s="1"/>
  <c r="G2061" i="22"/>
  <c r="J2061" i="22" s="1"/>
  <c r="K2061" i="22" s="1"/>
  <c r="G2062" i="22"/>
  <c r="J2062" i="22" s="1"/>
  <c r="K2062" i="22" s="1"/>
  <c r="G2063" i="22"/>
  <c r="J2063" i="22" s="1"/>
  <c r="K2063" i="22" s="1"/>
  <c r="G2064" i="22"/>
  <c r="J2064" i="22" s="1"/>
  <c r="K2064" i="22" s="1"/>
  <c r="G2065" i="22"/>
  <c r="J2065" i="22" s="1"/>
  <c r="K2065" i="22" s="1"/>
  <c r="G2066" i="22"/>
  <c r="J2066" i="22" s="1"/>
  <c r="K2066" i="22" s="1"/>
  <c r="G2067" i="22"/>
  <c r="J2067" i="22" s="1"/>
  <c r="G2068" i="22"/>
  <c r="J2068" i="22" s="1"/>
  <c r="K2068" i="22" s="1"/>
  <c r="G2069" i="22"/>
  <c r="J2069" i="22" s="1"/>
  <c r="K2069" i="22" s="1"/>
  <c r="G2070" i="22"/>
  <c r="J2070" i="22" s="1"/>
  <c r="K2070" i="22" s="1"/>
  <c r="G2071" i="22"/>
  <c r="J2071" i="22" s="1"/>
  <c r="K2071" i="22" s="1"/>
  <c r="G2072" i="22"/>
  <c r="J2072" i="22" s="1"/>
  <c r="K2072" i="22" s="1"/>
  <c r="G2073" i="22"/>
  <c r="J2073" i="22" s="1"/>
  <c r="K2073" i="22" s="1"/>
  <c r="G2074" i="22"/>
  <c r="J2074" i="22" s="1"/>
  <c r="K2074" i="22" s="1"/>
  <c r="G2075" i="22"/>
  <c r="J2075" i="22" s="1"/>
  <c r="K2075" i="22" s="1"/>
  <c r="G2076" i="22"/>
  <c r="J2076" i="22" s="1"/>
  <c r="K2076" i="22" s="1"/>
  <c r="G2077" i="22"/>
  <c r="J2077" i="22" s="1"/>
  <c r="K2077" i="22" s="1"/>
  <c r="G2078" i="22"/>
  <c r="J2078" i="22" s="1"/>
  <c r="K2078" i="22" s="1"/>
  <c r="G2079" i="22"/>
  <c r="J2079" i="22" s="1"/>
  <c r="K2079" i="22" s="1"/>
  <c r="G2080" i="22"/>
  <c r="J2080" i="22" s="1"/>
  <c r="K2080" i="22" s="1"/>
  <c r="G2081" i="22"/>
  <c r="J2081" i="22" s="1"/>
  <c r="K2081" i="22" s="1"/>
  <c r="G2082" i="22"/>
  <c r="J2082" i="22" s="1"/>
  <c r="K2082" i="22" s="1"/>
  <c r="G2083" i="22"/>
  <c r="J2083" i="22" s="1"/>
  <c r="K2083" i="22" s="1"/>
  <c r="G2084" i="22"/>
  <c r="J2084" i="22" s="1"/>
  <c r="K2084" i="22" s="1"/>
  <c r="G2085" i="22"/>
  <c r="J2085" i="22" s="1"/>
  <c r="K2085" i="22" s="1"/>
  <c r="G2086" i="22"/>
  <c r="J2086" i="22" s="1"/>
  <c r="K2086" i="22" s="1"/>
  <c r="G2087" i="22"/>
  <c r="J2087" i="22" s="1"/>
  <c r="K2087" i="22" s="1"/>
  <c r="G2088" i="22"/>
  <c r="J2088" i="22" s="1"/>
  <c r="K2088" i="22" s="1"/>
  <c r="G2089" i="22"/>
  <c r="J2089" i="22" s="1"/>
  <c r="K2089" i="22" s="1"/>
  <c r="G2090" i="22"/>
  <c r="J2090" i="22" s="1"/>
  <c r="K2090" i="22" s="1"/>
  <c r="G2091" i="22"/>
  <c r="J2091" i="22" s="1"/>
  <c r="K2091" i="22" s="1"/>
  <c r="G2092" i="22"/>
  <c r="J2092" i="22" s="1"/>
  <c r="K2092" i="22" s="1"/>
  <c r="G2093" i="22"/>
  <c r="J2093" i="22" s="1"/>
  <c r="K2093" i="22" s="1"/>
  <c r="G2094" i="22"/>
  <c r="J2094" i="22" s="1"/>
  <c r="G2095" i="22"/>
  <c r="J2095" i="22" s="1"/>
  <c r="K2095" i="22" s="1"/>
  <c r="G2096" i="22"/>
  <c r="J2096" i="22" s="1"/>
  <c r="K2096" i="22" s="1"/>
  <c r="G2097" i="22"/>
  <c r="J2097" i="22" s="1"/>
  <c r="K2097" i="22" s="1"/>
  <c r="G2098" i="22"/>
  <c r="J2098" i="22" s="1"/>
  <c r="K2098" i="22" s="1"/>
  <c r="G2099" i="22"/>
  <c r="J2099" i="22" s="1"/>
  <c r="K2099" i="22" s="1"/>
  <c r="G2100" i="22"/>
  <c r="J2100" i="22" s="1"/>
  <c r="K2100" i="22" s="1"/>
  <c r="G2101" i="22"/>
  <c r="J2101" i="22" s="1"/>
  <c r="K2101" i="22" s="1"/>
  <c r="G2102" i="22"/>
  <c r="J2102" i="22" s="1"/>
  <c r="K2102" i="22" s="1"/>
  <c r="G2103" i="22"/>
  <c r="J2103" i="22" s="1"/>
  <c r="K2103" i="22" s="1"/>
  <c r="G2104" i="22"/>
  <c r="J2104" i="22" s="1"/>
  <c r="K2104" i="22" s="1"/>
  <c r="G2105" i="22"/>
  <c r="J2105" i="22" s="1"/>
  <c r="K2105" i="22" s="1"/>
  <c r="G2106" i="22"/>
  <c r="J2106" i="22" s="1"/>
  <c r="K2106" i="22" s="1"/>
  <c r="G2107" i="22"/>
  <c r="J2107" i="22" s="1"/>
  <c r="K2107" i="22" s="1"/>
  <c r="G2108" i="22"/>
  <c r="J2108" i="22" s="1"/>
  <c r="K2108" i="22" s="1"/>
  <c r="G2109" i="22"/>
  <c r="J2109" i="22" s="1"/>
  <c r="K2109" i="22" s="1"/>
  <c r="G2110" i="22"/>
  <c r="J2110" i="22" s="1"/>
  <c r="K2110" i="22" s="1"/>
  <c r="G2111" i="22"/>
  <c r="J2111" i="22" s="1"/>
  <c r="K2111" i="22" s="1"/>
  <c r="G2112" i="22"/>
  <c r="J2112" i="22" s="1"/>
  <c r="K2112" i="22" s="1"/>
  <c r="G2113" i="22"/>
  <c r="J2113" i="22" s="1"/>
  <c r="K2113" i="22" s="1"/>
  <c r="G2114" i="22"/>
  <c r="J2114" i="22" s="1"/>
  <c r="K2114" i="22" s="1"/>
  <c r="G2115" i="22"/>
  <c r="J2115" i="22" s="1"/>
  <c r="K2115" i="22" s="1"/>
  <c r="G2116" i="22"/>
  <c r="J2116" i="22" s="1"/>
  <c r="K2116" i="22" s="1"/>
  <c r="G2117" i="22"/>
  <c r="J2117" i="22" s="1"/>
  <c r="K2117" i="22" s="1"/>
  <c r="G2118" i="22"/>
  <c r="J2118" i="22" s="1"/>
  <c r="K2118" i="22" s="1"/>
  <c r="G2119" i="22"/>
  <c r="J2119" i="22" s="1"/>
  <c r="K2119" i="22" s="1"/>
  <c r="G2120" i="22"/>
  <c r="J2120" i="22" s="1"/>
  <c r="K2120" i="22" s="1"/>
  <c r="G2121" i="22"/>
  <c r="J2121" i="22" s="1"/>
  <c r="G2122" i="22"/>
  <c r="J2122" i="22" s="1"/>
  <c r="K2122" i="22" s="1"/>
  <c r="G2123" i="22"/>
  <c r="J2123" i="22" s="1"/>
  <c r="K2123" i="22" s="1"/>
  <c r="G2124" i="22"/>
  <c r="J2124" i="22" s="1"/>
  <c r="K2124" i="22" s="1"/>
  <c r="G2125" i="22"/>
  <c r="J2125" i="22" s="1"/>
  <c r="K2125" i="22" s="1"/>
  <c r="G2126" i="22"/>
  <c r="J2126" i="22" s="1"/>
  <c r="K2126" i="22" s="1"/>
  <c r="G2127" i="22"/>
  <c r="J2127" i="22" s="1"/>
  <c r="K2127" i="22" s="1"/>
  <c r="G2128" i="22"/>
  <c r="J2128" i="22" s="1"/>
  <c r="K2128" i="22" s="1"/>
  <c r="G2129" i="22"/>
  <c r="J2129" i="22" s="1"/>
  <c r="K2129" i="22" s="1"/>
  <c r="G2130" i="22"/>
  <c r="J2130" i="22" s="1"/>
  <c r="K2130" i="22" s="1"/>
  <c r="G2131" i="22"/>
  <c r="J2131" i="22" s="1"/>
  <c r="K2131" i="22" s="1"/>
  <c r="G2132" i="22"/>
  <c r="J2132" i="22" s="1"/>
  <c r="K2132" i="22" s="1"/>
  <c r="G2133" i="22"/>
  <c r="J2133" i="22" s="1"/>
  <c r="K2133" i="22" s="1"/>
  <c r="G2134" i="22"/>
  <c r="J2134" i="22" s="1"/>
  <c r="K2134" i="22" s="1"/>
  <c r="G2135" i="22"/>
  <c r="J2135" i="22" s="1"/>
  <c r="K2135" i="22" s="1"/>
  <c r="G2136" i="22"/>
  <c r="J2136" i="22" s="1"/>
  <c r="K2136" i="22" s="1"/>
  <c r="G2137" i="22"/>
  <c r="J2137" i="22" s="1"/>
  <c r="K2137" i="22" s="1"/>
  <c r="G2138" i="22"/>
  <c r="J2138" i="22" s="1"/>
  <c r="K2138" i="22" s="1"/>
  <c r="G2139" i="22"/>
  <c r="J2139" i="22" s="1"/>
  <c r="K2139" i="22" s="1"/>
  <c r="G2140" i="22"/>
  <c r="J2140" i="22" s="1"/>
  <c r="K2140" i="22" s="1"/>
  <c r="G2141" i="22"/>
  <c r="J2141" i="22" s="1"/>
  <c r="K2141" i="22" s="1"/>
  <c r="G2142" i="22"/>
  <c r="J2142" i="22" s="1"/>
  <c r="K2142" i="22" s="1"/>
  <c r="G2143" i="22"/>
  <c r="J2143" i="22" s="1"/>
  <c r="K2143" i="22" s="1"/>
  <c r="G2144" i="22"/>
  <c r="J2144" i="22" s="1"/>
  <c r="K2144" i="22" s="1"/>
  <c r="G2145" i="22"/>
  <c r="J2145" i="22" s="1"/>
  <c r="K2145" i="22" s="1"/>
  <c r="G2146" i="22"/>
  <c r="J2146" i="22" s="1"/>
  <c r="K2146" i="22" s="1"/>
  <c r="G2147" i="22"/>
  <c r="J2147" i="22" s="1"/>
  <c r="K2147" i="22" s="1"/>
  <c r="G2148" i="22"/>
  <c r="J2148" i="22" s="1"/>
  <c r="G2149" i="22"/>
  <c r="J2149" i="22" s="1"/>
  <c r="K2149" i="22" s="1"/>
  <c r="G2150" i="22"/>
  <c r="J2150" i="22" s="1"/>
  <c r="K2150" i="22" s="1"/>
  <c r="G2151" i="22"/>
  <c r="J2151" i="22" s="1"/>
  <c r="K2151" i="22" s="1"/>
  <c r="G2152" i="22"/>
  <c r="J2152" i="22" s="1"/>
  <c r="K2152" i="22" s="1"/>
  <c r="G2153" i="22"/>
  <c r="J2153" i="22" s="1"/>
  <c r="K2153" i="22" s="1"/>
  <c r="G2154" i="22"/>
  <c r="J2154" i="22" s="1"/>
  <c r="K2154" i="22" s="1"/>
  <c r="G2155" i="22"/>
  <c r="J2155" i="22" s="1"/>
  <c r="K2155" i="22" s="1"/>
  <c r="G2156" i="22"/>
  <c r="J2156" i="22" s="1"/>
  <c r="K2156" i="22" s="1"/>
  <c r="G2157" i="22"/>
  <c r="J2157" i="22" s="1"/>
  <c r="K2157" i="22" s="1"/>
  <c r="G2158" i="22"/>
  <c r="J2158" i="22" s="1"/>
  <c r="K2158" i="22" s="1"/>
  <c r="G2159" i="22"/>
  <c r="J2159" i="22" s="1"/>
  <c r="K2159" i="22" s="1"/>
  <c r="G2160" i="22"/>
  <c r="J2160" i="22" s="1"/>
  <c r="K2160" i="22" s="1"/>
  <c r="G2161" i="22"/>
  <c r="J2161" i="22" s="1"/>
  <c r="K2161" i="22" s="1"/>
  <c r="G2162" i="22"/>
  <c r="J2162" i="22" s="1"/>
  <c r="K2162" i="22" s="1"/>
  <c r="G2163" i="22"/>
  <c r="J2163" i="22" s="1"/>
  <c r="K2163" i="22" s="1"/>
  <c r="G2164" i="22"/>
  <c r="J2164" i="22" s="1"/>
  <c r="K2164" i="22" s="1"/>
  <c r="G2165" i="22"/>
  <c r="J2165" i="22" s="1"/>
  <c r="K2165" i="22" s="1"/>
  <c r="G2166" i="22"/>
  <c r="J2166" i="22" s="1"/>
  <c r="K2166" i="22" s="1"/>
  <c r="G2167" i="22"/>
  <c r="J2167" i="22" s="1"/>
  <c r="K2167" i="22" s="1"/>
  <c r="G2168" i="22"/>
  <c r="J2168" i="22" s="1"/>
  <c r="K2168" i="22" s="1"/>
  <c r="G2169" i="22"/>
  <c r="J2169" i="22" s="1"/>
  <c r="K2169" i="22" s="1"/>
  <c r="G2170" i="22"/>
  <c r="J2170" i="22" s="1"/>
  <c r="K2170" i="22" s="1"/>
  <c r="G2171" i="22"/>
  <c r="J2171" i="22" s="1"/>
  <c r="K2171" i="22" s="1"/>
  <c r="G2172" i="22"/>
  <c r="J2172" i="22" s="1"/>
  <c r="K2172" i="22" s="1"/>
  <c r="G2173" i="22"/>
  <c r="J2173" i="22" s="1"/>
  <c r="K2173" i="22" s="1"/>
  <c r="G2174" i="22"/>
  <c r="J2174" i="22" s="1"/>
  <c r="K2174" i="22" s="1"/>
  <c r="G2175" i="22"/>
  <c r="J2175" i="22" s="1"/>
  <c r="K2175" i="22" s="1"/>
  <c r="G2176" i="22"/>
  <c r="J2176" i="22" s="1"/>
  <c r="K2176" i="22" s="1"/>
  <c r="G2177" i="22"/>
  <c r="J2177" i="22" s="1"/>
  <c r="K2177" i="22" s="1"/>
  <c r="G2178" i="22"/>
  <c r="J2178" i="22" s="1"/>
  <c r="K2178" i="22" s="1"/>
  <c r="G2179" i="22"/>
  <c r="J2179" i="22" s="1"/>
  <c r="K2179" i="22" s="1"/>
  <c r="G2180" i="22"/>
  <c r="J2180" i="22" s="1"/>
  <c r="K2180" i="22" s="1"/>
  <c r="G2181" i="22"/>
  <c r="J2181" i="22" s="1"/>
  <c r="K2181" i="22" s="1"/>
  <c r="G2182" i="22"/>
  <c r="J2182" i="22" s="1"/>
  <c r="K2182" i="22" s="1"/>
  <c r="G2183" i="22"/>
  <c r="J2183" i="22" s="1"/>
  <c r="K2183" i="22" s="1"/>
  <c r="G2184" i="22"/>
  <c r="J2184" i="22" s="1"/>
  <c r="K2184" i="22" s="1"/>
  <c r="G2185" i="22"/>
  <c r="J2185" i="22" s="1"/>
  <c r="K2185" i="22" s="1"/>
  <c r="G2186" i="22"/>
  <c r="J2186" i="22" s="1"/>
  <c r="K2186" i="22" s="1"/>
  <c r="G2187" i="22"/>
  <c r="J2187" i="22" s="1"/>
  <c r="K2187" i="22" s="1"/>
  <c r="G2188" i="22"/>
  <c r="J2188" i="22" s="1"/>
  <c r="K2188" i="22" s="1"/>
  <c r="G2189" i="22"/>
  <c r="J2189" i="22" s="1"/>
  <c r="K2189" i="22" s="1"/>
  <c r="G2190" i="22"/>
  <c r="J2190" i="22" s="1"/>
  <c r="K2190" i="22" s="1"/>
  <c r="G2191" i="22"/>
  <c r="J2191" i="22" s="1"/>
  <c r="K2191" i="22" s="1"/>
  <c r="G2192" i="22"/>
  <c r="J2192" i="22" s="1"/>
  <c r="K2192" i="22" s="1"/>
  <c r="G2193" i="22"/>
  <c r="J2193" i="22" s="1"/>
  <c r="K2193" i="22" s="1"/>
  <c r="G2194" i="22"/>
  <c r="J2194" i="22" s="1"/>
  <c r="K2194" i="22" s="1"/>
  <c r="G2195" i="22"/>
  <c r="J2195" i="22" s="1"/>
  <c r="K2195" i="22" s="1"/>
  <c r="G2196" i="22"/>
  <c r="J2196" i="22" s="1"/>
  <c r="K2196" i="22" s="1"/>
  <c r="G2197" i="22"/>
  <c r="J2197" i="22" s="1"/>
  <c r="K2197" i="22" s="1"/>
  <c r="G2198" i="22"/>
  <c r="J2198" i="22" s="1"/>
  <c r="K2198" i="22" s="1"/>
  <c r="G2199" i="22"/>
  <c r="J2199" i="22" s="1"/>
  <c r="K2199" i="22" s="1"/>
  <c r="G2200" i="22"/>
  <c r="J2200" i="22" s="1"/>
  <c r="K2200" i="22" s="1"/>
  <c r="G2201" i="22"/>
  <c r="J2201" i="22" s="1"/>
  <c r="K2201" i="22" s="1"/>
  <c r="G2202" i="22"/>
  <c r="J2202" i="22" s="1"/>
  <c r="K2202" i="22" s="1"/>
  <c r="G2203" i="22"/>
  <c r="J2203" i="22" s="1"/>
  <c r="K2203" i="22" s="1"/>
  <c r="G2204" i="22"/>
  <c r="J2204" i="22" s="1"/>
  <c r="K2204" i="22" s="1"/>
  <c r="G2205" i="22"/>
  <c r="J2205" i="22" s="1"/>
  <c r="K2205" i="22" s="1"/>
  <c r="G2206" i="22"/>
  <c r="J2206" i="22" s="1"/>
  <c r="K2206" i="22" s="1"/>
  <c r="G2207" i="22"/>
  <c r="J2207" i="22" s="1"/>
  <c r="K2207" i="22" s="1"/>
  <c r="G2208" i="22"/>
  <c r="J2208" i="22" s="1"/>
  <c r="K2208" i="22" s="1"/>
  <c r="G2209" i="22"/>
  <c r="J2209" i="22" s="1"/>
  <c r="K2209" i="22" s="1"/>
  <c r="G2210" i="22"/>
  <c r="J2210" i="22" s="1"/>
  <c r="K2210" i="22" s="1"/>
  <c r="G2211" i="22"/>
  <c r="J2211" i="22" s="1"/>
  <c r="K2211" i="22" s="1"/>
  <c r="G2212" i="22"/>
  <c r="J2212" i="22" s="1"/>
  <c r="K2212" i="22" s="1"/>
  <c r="G2213" i="22"/>
  <c r="J2213" i="22" s="1"/>
  <c r="K2213" i="22" s="1"/>
  <c r="G2214" i="22"/>
  <c r="J2214" i="22" s="1"/>
  <c r="K2214" i="22" s="1"/>
  <c r="G2215" i="22"/>
  <c r="J2215" i="22" s="1"/>
  <c r="K2215" i="22" s="1"/>
  <c r="G2216" i="22"/>
  <c r="J2216" i="22" s="1"/>
  <c r="G2217" i="22"/>
  <c r="J2217" i="22" s="1"/>
  <c r="K2217" i="22" s="1"/>
  <c r="G2218" i="22"/>
  <c r="J2218" i="22" s="1"/>
  <c r="K2218" i="22" s="1"/>
  <c r="G2219" i="22"/>
  <c r="J2219" i="22" s="1"/>
  <c r="K2219" i="22" s="1"/>
  <c r="G2220" i="22"/>
  <c r="J2220" i="22" s="1"/>
  <c r="K2220" i="22" s="1"/>
  <c r="G2221" i="22"/>
  <c r="J2221" i="22" s="1"/>
  <c r="K2221" i="22" s="1"/>
  <c r="G2222" i="22"/>
  <c r="J2222" i="22" s="1"/>
  <c r="K2222" i="22" s="1"/>
  <c r="G2223" i="22"/>
  <c r="J2223" i="22" s="1"/>
  <c r="K2223" i="22" s="1"/>
  <c r="G2224" i="22"/>
  <c r="J2224" i="22" s="1"/>
  <c r="K2224" i="22" s="1"/>
  <c r="G2225" i="22"/>
  <c r="J2225" i="22" s="1"/>
  <c r="K2225" i="22" s="1"/>
  <c r="G2226" i="22"/>
  <c r="J2226" i="22" s="1"/>
  <c r="K2226" i="22" s="1"/>
  <c r="G2227" i="22"/>
  <c r="J2227" i="22" s="1"/>
  <c r="K2227" i="22" s="1"/>
  <c r="G2228" i="22"/>
  <c r="J2228" i="22" s="1"/>
  <c r="K2228" i="22" s="1"/>
  <c r="G2229" i="22"/>
  <c r="J2229" i="22" s="1"/>
  <c r="K2229" i="22" s="1"/>
  <c r="G2230" i="22"/>
  <c r="J2230" i="22" s="1"/>
  <c r="K2230" i="22" s="1"/>
  <c r="G2231" i="22"/>
  <c r="J2231" i="22" s="1"/>
  <c r="K2231" i="22" s="1"/>
  <c r="G2232" i="22"/>
  <c r="J2232" i="22" s="1"/>
  <c r="K2232" i="22" s="1"/>
  <c r="G2233" i="22"/>
  <c r="J2233" i="22" s="1"/>
  <c r="K2233" i="22" s="1"/>
  <c r="G2234" i="22"/>
  <c r="J2234" i="22" s="1"/>
  <c r="K2234" i="22" s="1"/>
  <c r="G2235" i="22"/>
  <c r="J2235" i="22" s="1"/>
  <c r="K2235" i="22" s="1"/>
  <c r="G2236" i="22"/>
  <c r="J2236" i="22" s="1"/>
  <c r="K2236" i="22" s="1"/>
  <c r="G2237" i="22"/>
  <c r="J2237" i="22" s="1"/>
  <c r="K2237" i="22" s="1"/>
  <c r="G2238" i="22"/>
  <c r="J2238" i="22" s="1"/>
  <c r="K2238" i="22" s="1"/>
  <c r="G2239" i="22"/>
  <c r="J2239" i="22" s="1"/>
  <c r="K2239" i="22" s="1"/>
  <c r="G2240" i="22"/>
  <c r="J2240" i="22" s="1"/>
  <c r="K2240" i="22" s="1"/>
  <c r="G2241" i="22"/>
  <c r="J2241" i="22" s="1"/>
  <c r="K2241" i="22" s="1"/>
  <c r="G2242" i="22"/>
  <c r="J2242" i="22" s="1"/>
  <c r="K2242" i="22" s="1"/>
  <c r="G2243" i="22"/>
  <c r="J2243" i="22" s="1"/>
  <c r="K2243" i="22" s="1"/>
  <c r="G2244" i="22"/>
  <c r="J2244" i="22" s="1"/>
  <c r="K2244" i="22" s="1"/>
  <c r="G2245" i="22"/>
  <c r="J2245" i="22" s="1"/>
  <c r="K2245" i="22" s="1"/>
  <c r="G2246" i="22"/>
  <c r="J2246" i="22" s="1"/>
  <c r="K2246" i="22" s="1"/>
  <c r="G2247" i="22"/>
  <c r="J2247" i="22" s="1"/>
  <c r="K2247" i="22" s="1"/>
  <c r="G2248" i="22"/>
  <c r="J2248" i="22" s="1"/>
  <c r="K2248" i="22" s="1"/>
  <c r="G2249" i="22"/>
  <c r="J2249" i="22" s="1"/>
  <c r="K2249" i="22" s="1"/>
  <c r="G2250" i="22"/>
  <c r="J2250" i="22" s="1"/>
  <c r="G2251" i="22"/>
  <c r="J2251" i="22" s="1"/>
  <c r="K2251" i="22" s="1"/>
  <c r="G2252" i="22"/>
  <c r="J2252" i="22" s="1"/>
  <c r="K2252" i="22" s="1"/>
  <c r="G2253" i="22"/>
  <c r="J2253" i="22" s="1"/>
  <c r="K2253" i="22" s="1"/>
  <c r="G2254" i="22"/>
  <c r="J2254" i="22" s="1"/>
  <c r="K2254" i="22" s="1"/>
  <c r="G2255" i="22"/>
  <c r="J2255" i="22" s="1"/>
  <c r="K2255" i="22" s="1"/>
  <c r="G2256" i="22"/>
  <c r="J2256" i="22" s="1"/>
  <c r="K2256" i="22" s="1"/>
  <c r="G2257" i="22"/>
  <c r="J2257" i="22" s="1"/>
  <c r="K2257" i="22" s="1"/>
  <c r="G2258" i="22"/>
  <c r="J2258" i="22" s="1"/>
  <c r="K2258" i="22" s="1"/>
  <c r="G2259" i="22"/>
  <c r="J2259" i="22" s="1"/>
  <c r="K2259" i="22" s="1"/>
  <c r="G2260" i="22"/>
  <c r="J2260" i="22" s="1"/>
  <c r="K2260" i="22" s="1"/>
  <c r="G2261" i="22"/>
  <c r="J2261" i="22" s="1"/>
  <c r="K2261" i="22" s="1"/>
  <c r="G2262" i="22"/>
  <c r="J2262" i="22" s="1"/>
  <c r="K2262" i="22" s="1"/>
  <c r="G2263" i="22"/>
  <c r="J2263" i="22" s="1"/>
  <c r="K2263" i="22" s="1"/>
  <c r="G2264" i="22"/>
  <c r="J2264" i="22" s="1"/>
  <c r="K2264" i="22" s="1"/>
  <c r="G2265" i="22"/>
  <c r="J2265" i="22" s="1"/>
  <c r="K2265" i="22" s="1"/>
  <c r="G2266" i="22"/>
  <c r="J2266" i="22" s="1"/>
  <c r="K2266" i="22" s="1"/>
  <c r="G2267" i="22"/>
  <c r="J2267" i="22" s="1"/>
  <c r="K2267" i="22" s="1"/>
  <c r="G2268" i="22"/>
  <c r="J2268" i="22" s="1"/>
  <c r="K2268" i="22" s="1"/>
  <c r="G2269" i="22"/>
  <c r="J2269" i="22" s="1"/>
  <c r="K2269" i="22" s="1"/>
  <c r="G2270" i="22"/>
  <c r="J2270" i="22" s="1"/>
  <c r="K2270" i="22" s="1"/>
  <c r="G2271" i="22"/>
  <c r="J2271" i="22" s="1"/>
  <c r="K2271" i="22" s="1"/>
  <c r="G2272" i="22"/>
  <c r="J2272" i="22" s="1"/>
  <c r="K2272" i="22" s="1"/>
  <c r="G2273" i="22"/>
  <c r="J2273" i="22" s="1"/>
  <c r="K2273" i="22" s="1"/>
  <c r="G2274" i="22"/>
  <c r="J2274" i="22" s="1"/>
  <c r="K2274" i="22" s="1"/>
  <c r="G2275" i="22"/>
  <c r="J2275" i="22" s="1"/>
  <c r="K2275" i="22" s="1"/>
  <c r="G2276" i="22"/>
  <c r="J2276" i="22" s="1"/>
  <c r="K2276" i="22" s="1"/>
  <c r="G2277" i="22"/>
  <c r="J2277" i="22" s="1"/>
  <c r="K2277" i="22" s="1"/>
  <c r="G2278" i="22"/>
  <c r="J2278" i="22" s="1"/>
  <c r="K2278" i="22" s="1"/>
  <c r="G2279" i="22"/>
  <c r="J2279" i="22" s="1"/>
  <c r="K2279" i="22" s="1"/>
  <c r="G2280" i="22"/>
  <c r="J2280" i="22" s="1"/>
  <c r="K2280" i="22" s="1"/>
  <c r="G2281" i="22"/>
  <c r="J2281" i="22" s="1"/>
  <c r="K2281" i="22" s="1"/>
  <c r="G2282" i="22"/>
  <c r="J2282" i="22" s="1"/>
  <c r="K2282" i="22" s="1"/>
  <c r="G2283" i="22"/>
  <c r="J2283" i="22" s="1"/>
  <c r="K2283" i="22" s="1"/>
  <c r="G2284" i="22"/>
  <c r="J2284" i="22" s="1"/>
  <c r="G2285" i="22"/>
  <c r="J2285" i="22" s="1"/>
  <c r="K2285" i="22" s="1"/>
  <c r="G2286" i="22"/>
  <c r="J2286" i="22" s="1"/>
  <c r="K2286" i="22" s="1"/>
  <c r="G2287" i="22"/>
  <c r="J2287" i="22" s="1"/>
  <c r="K2287" i="22" s="1"/>
  <c r="G2288" i="22"/>
  <c r="J2288" i="22" s="1"/>
  <c r="K2288" i="22" s="1"/>
  <c r="G2289" i="22"/>
  <c r="J2289" i="22" s="1"/>
  <c r="K2289" i="22" s="1"/>
  <c r="G2290" i="22"/>
  <c r="J2290" i="22" s="1"/>
  <c r="K2290" i="22" s="1"/>
  <c r="G2291" i="22"/>
  <c r="J2291" i="22" s="1"/>
  <c r="K2291" i="22" s="1"/>
  <c r="G2292" i="22"/>
  <c r="J2292" i="22" s="1"/>
  <c r="K2292" i="22" s="1"/>
  <c r="G2293" i="22"/>
  <c r="J2293" i="22" s="1"/>
  <c r="K2293" i="22" s="1"/>
  <c r="G2294" i="22"/>
  <c r="J2294" i="22" s="1"/>
  <c r="K2294" i="22" s="1"/>
  <c r="G2295" i="22"/>
  <c r="J2295" i="22" s="1"/>
  <c r="K2295" i="22" s="1"/>
  <c r="G2296" i="22"/>
  <c r="J2296" i="22" s="1"/>
  <c r="K2296" i="22" s="1"/>
  <c r="G2297" i="22"/>
  <c r="J2297" i="22" s="1"/>
  <c r="K2297" i="22" s="1"/>
  <c r="G2298" i="22"/>
  <c r="J2298" i="22" s="1"/>
  <c r="K2298" i="22" s="1"/>
  <c r="G2299" i="22"/>
  <c r="J2299" i="22" s="1"/>
  <c r="K2299" i="22" s="1"/>
  <c r="G2300" i="22"/>
  <c r="J2300" i="22" s="1"/>
  <c r="K2300" i="22" s="1"/>
  <c r="G2301" i="22"/>
  <c r="J2301" i="22" s="1"/>
  <c r="K2301" i="22" s="1"/>
  <c r="G2302" i="22"/>
  <c r="J2302" i="22" s="1"/>
  <c r="K2302" i="22" s="1"/>
  <c r="G2303" i="22"/>
  <c r="J2303" i="22" s="1"/>
  <c r="K2303" i="22" s="1"/>
  <c r="G2304" i="22"/>
  <c r="J2304" i="22" s="1"/>
  <c r="K2304" i="22" s="1"/>
  <c r="G2305" i="22"/>
  <c r="J2305" i="22" s="1"/>
  <c r="K2305" i="22" s="1"/>
  <c r="G2306" i="22"/>
  <c r="J2306" i="22" s="1"/>
  <c r="K2306" i="22" s="1"/>
  <c r="G2307" i="22"/>
  <c r="J2307" i="22" s="1"/>
  <c r="K2307" i="22" s="1"/>
  <c r="G2308" i="22"/>
  <c r="J2308" i="22" s="1"/>
  <c r="K2308" i="22" s="1"/>
  <c r="G2309" i="22"/>
  <c r="J2309" i="22" s="1"/>
  <c r="K2309" i="22" s="1"/>
  <c r="G2310" i="22"/>
  <c r="J2310" i="22" s="1"/>
  <c r="K2310" i="22" s="1"/>
  <c r="G2311" i="22"/>
  <c r="J2311" i="22" s="1"/>
  <c r="K2311" i="22" s="1"/>
  <c r="G2312" i="22"/>
  <c r="J2312" i="22" s="1"/>
  <c r="K2312" i="22" s="1"/>
  <c r="G2313" i="22"/>
  <c r="J2313" i="22" s="1"/>
  <c r="K2313" i="22" s="1"/>
  <c r="G2314" i="22"/>
  <c r="J2314" i="22" s="1"/>
  <c r="K2314" i="22" s="1"/>
  <c r="G2315" i="22"/>
  <c r="J2315" i="22" s="1"/>
  <c r="K2315" i="22" s="1"/>
  <c r="G2316" i="22"/>
  <c r="J2316" i="22" s="1"/>
  <c r="K2316" i="22" s="1"/>
  <c r="G2317" i="22"/>
  <c r="J2317" i="22" s="1"/>
  <c r="K2317" i="22" s="1"/>
  <c r="G2318" i="22"/>
  <c r="J2318" i="22" s="1"/>
  <c r="G2319" i="22"/>
  <c r="J2319" i="22" s="1"/>
  <c r="K2319" i="22" s="1"/>
  <c r="G2320" i="22"/>
  <c r="J2320" i="22" s="1"/>
  <c r="K2320" i="22" s="1"/>
  <c r="G2321" i="22"/>
  <c r="J2321" i="22" s="1"/>
  <c r="K2321" i="22" s="1"/>
  <c r="G2322" i="22"/>
  <c r="J2322" i="22" s="1"/>
  <c r="K2322" i="22" s="1"/>
  <c r="G2323" i="22"/>
  <c r="J2323" i="22" s="1"/>
  <c r="K2323" i="22" s="1"/>
  <c r="G2324" i="22"/>
  <c r="J2324" i="22" s="1"/>
  <c r="K2324" i="22" s="1"/>
  <c r="G2325" i="22"/>
  <c r="J2325" i="22" s="1"/>
  <c r="K2325" i="22" s="1"/>
  <c r="G2326" i="22"/>
  <c r="J2326" i="22" s="1"/>
  <c r="K2326" i="22" s="1"/>
  <c r="G2327" i="22"/>
  <c r="J2327" i="22" s="1"/>
  <c r="K2327" i="22" s="1"/>
  <c r="G2328" i="22"/>
  <c r="J2328" i="22" s="1"/>
  <c r="K2328" i="22" s="1"/>
  <c r="G2329" i="22"/>
  <c r="J2329" i="22" s="1"/>
  <c r="K2329" i="22" s="1"/>
  <c r="G2330" i="22"/>
  <c r="J2330" i="22" s="1"/>
  <c r="K2330" i="22" s="1"/>
  <c r="G2331" i="22"/>
  <c r="J2331" i="22" s="1"/>
  <c r="K2331" i="22" s="1"/>
  <c r="G2332" i="22"/>
  <c r="J2332" i="22" s="1"/>
  <c r="K2332" i="22" s="1"/>
  <c r="G2333" i="22"/>
  <c r="J2333" i="22" s="1"/>
  <c r="K2333" i="22" s="1"/>
  <c r="G2334" i="22"/>
  <c r="J2334" i="22" s="1"/>
  <c r="K2334" i="22" s="1"/>
  <c r="G2335" i="22"/>
  <c r="J2335" i="22" s="1"/>
  <c r="K2335" i="22" s="1"/>
  <c r="G2336" i="22"/>
  <c r="J2336" i="22" s="1"/>
  <c r="K2336" i="22" s="1"/>
  <c r="G2337" i="22"/>
  <c r="J2337" i="22" s="1"/>
  <c r="K2337" i="22" s="1"/>
  <c r="G2338" i="22"/>
  <c r="J2338" i="22" s="1"/>
  <c r="K2338" i="22" s="1"/>
  <c r="G2339" i="22"/>
  <c r="J2339" i="22" s="1"/>
  <c r="K2339" i="22" s="1"/>
  <c r="G2340" i="22"/>
  <c r="J2340" i="22" s="1"/>
  <c r="K2340" i="22" s="1"/>
  <c r="G2341" i="22"/>
  <c r="J2341" i="22" s="1"/>
  <c r="K2341" i="22" s="1"/>
  <c r="G2342" i="22"/>
  <c r="J2342" i="22" s="1"/>
  <c r="K2342" i="22" s="1"/>
  <c r="G2343" i="22"/>
  <c r="J2343" i="22" s="1"/>
  <c r="K2343" i="22" s="1"/>
  <c r="G2344" i="22"/>
  <c r="J2344" i="22" s="1"/>
  <c r="K2344" i="22" s="1"/>
  <c r="G2345" i="22"/>
  <c r="J2345" i="22" s="1"/>
  <c r="K2345" i="22" s="1"/>
  <c r="G2346" i="22"/>
  <c r="J2346" i="22" s="1"/>
  <c r="K2346" i="22" s="1"/>
  <c r="G2347" i="22"/>
  <c r="J2347" i="22" s="1"/>
  <c r="K2347" i="22" s="1"/>
  <c r="G2348" i="22"/>
  <c r="J2348" i="22" s="1"/>
  <c r="K2348" i="22" s="1"/>
  <c r="G2349" i="22"/>
  <c r="J2349" i="22" s="1"/>
  <c r="K2349" i="22" s="1"/>
  <c r="G2350" i="22"/>
  <c r="J2350" i="22" s="1"/>
  <c r="K2350" i="22" s="1"/>
  <c r="G2351" i="22"/>
  <c r="J2351" i="22" s="1"/>
  <c r="K2351" i="22" s="1"/>
  <c r="G2352" i="22"/>
  <c r="J2352" i="22" s="1"/>
  <c r="G2353" i="22"/>
  <c r="J2353" i="22" s="1"/>
  <c r="K2353" i="22" s="1"/>
  <c r="G2354" i="22"/>
  <c r="J2354" i="22" s="1"/>
  <c r="K2354" i="22" s="1"/>
  <c r="G2355" i="22"/>
  <c r="J2355" i="22" s="1"/>
  <c r="K2355" i="22" s="1"/>
  <c r="G2356" i="22"/>
  <c r="J2356" i="22" s="1"/>
  <c r="K2356" i="22" s="1"/>
  <c r="G2357" i="22"/>
  <c r="J2357" i="22" s="1"/>
  <c r="K2357" i="22" s="1"/>
  <c r="G2358" i="22"/>
  <c r="J2358" i="22" s="1"/>
  <c r="K2358" i="22" s="1"/>
  <c r="G2359" i="22"/>
  <c r="J2359" i="22" s="1"/>
  <c r="K2359" i="22" s="1"/>
  <c r="G2360" i="22"/>
  <c r="J2360" i="22" s="1"/>
  <c r="K2360" i="22" s="1"/>
  <c r="G2361" i="22"/>
  <c r="J2361" i="22" s="1"/>
  <c r="K2361" i="22" s="1"/>
  <c r="G2362" i="22"/>
  <c r="J2362" i="22" s="1"/>
  <c r="K2362" i="22" s="1"/>
  <c r="G2363" i="22"/>
  <c r="J2363" i="22" s="1"/>
  <c r="K2363" i="22" s="1"/>
  <c r="G2364" i="22"/>
  <c r="J2364" i="22" s="1"/>
  <c r="K2364" i="22" s="1"/>
  <c r="G2365" i="22"/>
  <c r="J2365" i="22" s="1"/>
  <c r="K2365" i="22" s="1"/>
  <c r="G2366" i="22"/>
  <c r="J2366" i="22" s="1"/>
  <c r="K2366" i="22" s="1"/>
  <c r="G2367" i="22"/>
  <c r="J2367" i="22" s="1"/>
  <c r="K2367" i="22" s="1"/>
  <c r="G2368" i="22"/>
  <c r="J2368" i="22" s="1"/>
  <c r="K2368" i="22" s="1"/>
  <c r="G2369" i="22"/>
  <c r="J2369" i="22" s="1"/>
  <c r="K2369" i="22" s="1"/>
  <c r="G2370" i="22"/>
  <c r="J2370" i="22" s="1"/>
  <c r="K2370" i="22" s="1"/>
  <c r="G2371" i="22"/>
  <c r="J2371" i="22" s="1"/>
  <c r="K2371" i="22" s="1"/>
  <c r="G2372" i="22"/>
  <c r="J2372" i="22" s="1"/>
  <c r="K2372" i="22" s="1"/>
  <c r="G2373" i="22"/>
  <c r="J2373" i="22" s="1"/>
  <c r="K2373" i="22" s="1"/>
  <c r="G2374" i="22"/>
  <c r="J2374" i="22" s="1"/>
  <c r="K2374" i="22" s="1"/>
  <c r="G2375" i="22"/>
  <c r="J2375" i="22" s="1"/>
  <c r="K2375" i="22" s="1"/>
  <c r="G2376" i="22"/>
  <c r="J2376" i="22" s="1"/>
  <c r="K2376" i="22" s="1"/>
  <c r="G2377" i="22"/>
  <c r="J2377" i="22" s="1"/>
  <c r="K2377" i="22" s="1"/>
  <c r="G2378" i="22"/>
  <c r="J2378" i="22" s="1"/>
  <c r="K2378" i="22" s="1"/>
  <c r="G2379" i="22"/>
  <c r="J2379" i="22" s="1"/>
  <c r="K2379" i="22" s="1"/>
  <c r="G2380" i="22"/>
  <c r="J2380" i="22" s="1"/>
  <c r="K2380" i="22" s="1"/>
  <c r="G2381" i="22"/>
  <c r="J2381" i="22" s="1"/>
  <c r="K2381" i="22" s="1"/>
  <c r="G2382" i="22"/>
  <c r="J2382" i="22" s="1"/>
  <c r="K2382" i="22" s="1"/>
  <c r="G2383" i="22"/>
  <c r="J2383" i="22" s="1"/>
  <c r="K2383" i="22" s="1"/>
  <c r="G2384" i="22"/>
  <c r="J2384" i="22" s="1"/>
  <c r="K2384" i="22" s="1"/>
  <c r="G2385" i="22"/>
  <c r="J2385" i="22" s="1"/>
  <c r="K2385" i="22" s="1"/>
  <c r="G2386" i="22"/>
  <c r="J2386" i="22" s="1"/>
  <c r="G2387" i="22"/>
  <c r="J2387" i="22" s="1"/>
  <c r="K2387" i="22" s="1"/>
  <c r="G3" i="22"/>
  <c r="J3" i="22" s="1"/>
  <c r="K3" i="22" s="1"/>
  <c r="G4" i="22"/>
  <c r="J4" i="22" s="1"/>
  <c r="K4" i="22" s="1"/>
  <c r="G5" i="22"/>
  <c r="J5" i="22" s="1"/>
  <c r="K5" i="22" s="1"/>
  <c r="G6" i="22"/>
  <c r="J6" i="22" s="1"/>
  <c r="K6" i="22" s="1"/>
  <c r="G7" i="22"/>
  <c r="J7" i="22" s="1"/>
  <c r="K7" i="22" s="1"/>
  <c r="G8" i="22"/>
  <c r="J8" i="22" s="1"/>
  <c r="K8" i="22" s="1"/>
  <c r="G9" i="22"/>
  <c r="J9" i="22" s="1"/>
  <c r="K9" i="22" s="1"/>
  <c r="G10" i="22"/>
  <c r="J10" i="22" s="1"/>
  <c r="K10" i="22" s="1"/>
  <c r="G11" i="22"/>
  <c r="J11" i="22" s="1"/>
  <c r="K11" i="22" s="1"/>
  <c r="G12" i="22"/>
  <c r="J12" i="22" s="1"/>
  <c r="K12" i="22" s="1"/>
  <c r="G13" i="22"/>
  <c r="J13" i="22" s="1"/>
  <c r="K13" i="22" s="1"/>
  <c r="G14" i="22"/>
  <c r="J14" i="22" s="1"/>
  <c r="K14" i="22" s="1"/>
  <c r="G15" i="22"/>
  <c r="J15" i="22" s="1"/>
  <c r="K15" i="22" s="1"/>
  <c r="G16" i="22"/>
  <c r="J16" i="22" s="1"/>
  <c r="K16" i="22" s="1"/>
  <c r="G17" i="22"/>
  <c r="J17" i="22" s="1"/>
  <c r="K17" i="22" s="1"/>
  <c r="G18" i="22"/>
  <c r="J18" i="22" s="1"/>
  <c r="K18" i="22" s="1"/>
  <c r="G19" i="22"/>
  <c r="J19" i="22" s="1"/>
  <c r="K19" i="22" s="1"/>
  <c r="G20" i="22"/>
  <c r="J20" i="22" s="1"/>
  <c r="K20" i="22" s="1"/>
  <c r="G21" i="22"/>
  <c r="J21" i="22" s="1"/>
  <c r="K21" i="22" s="1"/>
  <c r="G22" i="22"/>
  <c r="J22" i="22" s="1"/>
  <c r="K22" i="22" s="1"/>
  <c r="G23" i="22"/>
  <c r="J23" i="22" s="1"/>
  <c r="K23" i="22" s="1"/>
  <c r="G24" i="22"/>
  <c r="J24" i="22" s="1"/>
  <c r="K24" i="22" s="1"/>
  <c r="G25" i="22"/>
  <c r="J25" i="22" s="1"/>
  <c r="K25" i="22" s="1"/>
  <c r="G26" i="22"/>
  <c r="J26" i="22" s="1"/>
  <c r="K26" i="22" s="1"/>
  <c r="G27" i="22"/>
  <c r="J27" i="22" s="1"/>
  <c r="K27" i="22" s="1"/>
  <c r="G28" i="22"/>
  <c r="J28" i="22" s="1"/>
  <c r="K28" i="22" s="1"/>
  <c r="G29" i="22"/>
  <c r="J29" i="22" s="1"/>
  <c r="K29" i="22" s="1"/>
  <c r="G30" i="22"/>
  <c r="J30" i="22" s="1"/>
  <c r="K30" i="22" s="1"/>
  <c r="G31" i="22"/>
  <c r="J31" i="22" s="1"/>
  <c r="K31" i="22" s="1"/>
  <c r="G32" i="22"/>
  <c r="J32" i="22" s="1"/>
  <c r="K32" i="22" s="1"/>
  <c r="G33" i="22"/>
  <c r="J33" i="22" s="1"/>
  <c r="K33" i="22" s="1"/>
  <c r="G34" i="22"/>
  <c r="J34" i="22" s="1"/>
  <c r="K34" i="22" s="1"/>
  <c r="G35" i="22"/>
  <c r="J35" i="22" s="1"/>
  <c r="K35" i="22" s="1"/>
  <c r="G36" i="22"/>
  <c r="J36" i="22" s="1"/>
  <c r="K36" i="22" s="1"/>
  <c r="G37" i="22"/>
  <c r="J37" i="22" s="1"/>
  <c r="K37" i="22" s="1"/>
  <c r="G38" i="22"/>
  <c r="J38" i="22" s="1"/>
  <c r="K38" i="22" s="1"/>
  <c r="G39" i="22"/>
  <c r="J39" i="22" s="1"/>
  <c r="K39" i="22" s="1"/>
  <c r="G40" i="22"/>
  <c r="J40" i="22" s="1"/>
  <c r="K40" i="22" s="1"/>
  <c r="G41" i="22"/>
  <c r="J41" i="22" s="1"/>
  <c r="K41" i="22" s="1"/>
  <c r="G42" i="22"/>
  <c r="J42" i="22" s="1"/>
  <c r="K42" i="22" s="1"/>
  <c r="G43" i="22"/>
  <c r="J43" i="22" s="1"/>
  <c r="K43" i="22" s="1"/>
  <c r="G44" i="22"/>
  <c r="J44" i="22" s="1"/>
  <c r="K44" i="22" s="1"/>
  <c r="G45" i="22"/>
  <c r="J45" i="22" s="1"/>
  <c r="K45" i="22" s="1"/>
  <c r="G46" i="22"/>
  <c r="J46" i="22" s="1"/>
  <c r="K46" i="22" s="1"/>
  <c r="G47" i="22"/>
  <c r="J47" i="22" s="1"/>
  <c r="K47" i="22" s="1"/>
  <c r="G48" i="22"/>
  <c r="J48" i="22" s="1"/>
  <c r="K48" i="22" s="1"/>
  <c r="G49" i="22"/>
  <c r="J49" i="22" s="1"/>
  <c r="K49" i="22" s="1"/>
  <c r="G50" i="22"/>
  <c r="J50" i="22" s="1"/>
  <c r="K50" i="22" s="1"/>
  <c r="G51" i="22"/>
  <c r="J51" i="22" s="1"/>
  <c r="K51" i="22" s="1"/>
  <c r="G52" i="22"/>
  <c r="J52" i="22" s="1"/>
  <c r="K52" i="22" s="1"/>
  <c r="G53" i="22"/>
  <c r="J53" i="22" s="1"/>
  <c r="K53" i="22" s="1"/>
  <c r="G54" i="22"/>
  <c r="J54" i="22" s="1"/>
  <c r="K54" i="22" s="1"/>
  <c r="G55" i="22"/>
  <c r="J55" i="22" s="1"/>
  <c r="K55" i="22" s="1"/>
  <c r="G56" i="22"/>
  <c r="J56" i="22" s="1"/>
  <c r="K56" i="22" s="1"/>
  <c r="G57" i="22"/>
  <c r="J57" i="22" s="1"/>
  <c r="K57" i="22" s="1"/>
  <c r="G58" i="22"/>
  <c r="J58" i="22" s="1"/>
  <c r="K58" i="22" s="1"/>
  <c r="G59" i="22"/>
  <c r="J59" i="22" s="1"/>
  <c r="K59" i="22" s="1"/>
  <c r="G60" i="22"/>
  <c r="J60" i="22" s="1"/>
  <c r="K60" i="22" s="1"/>
  <c r="G61" i="22"/>
  <c r="J61" i="22" s="1"/>
  <c r="K61" i="22" s="1"/>
  <c r="G62" i="22"/>
  <c r="J62" i="22" s="1"/>
  <c r="K62" i="22" s="1"/>
  <c r="G63" i="22"/>
  <c r="J63" i="22" s="1"/>
  <c r="K63" i="22" s="1"/>
  <c r="G64" i="22"/>
  <c r="J64" i="22" s="1"/>
  <c r="K64" i="22" s="1"/>
  <c r="G65" i="22"/>
  <c r="J65" i="22" s="1"/>
  <c r="K65" i="22" s="1"/>
  <c r="G66" i="22"/>
  <c r="J66" i="22" s="1"/>
  <c r="K66" i="22" s="1"/>
  <c r="G67" i="22"/>
  <c r="J67" i="22" s="1"/>
  <c r="K67" i="22" s="1"/>
  <c r="G68" i="22"/>
  <c r="J68" i="22" s="1"/>
  <c r="K68" i="22" s="1"/>
  <c r="G69" i="22"/>
  <c r="J69" i="22" s="1"/>
  <c r="K69" i="22" s="1"/>
  <c r="G70" i="22"/>
  <c r="J70" i="22" s="1"/>
  <c r="K70" i="22" s="1"/>
  <c r="G71" i="22"/>
  <c r="J71" i="22" s="1"/>
  <c r="K71" i="22" s="1"/>
  <c r="G72" i="22"/>
  <c r="J72" i="22" s="1"/>
  <c r="K72" i="22" s="1"/>
  <c r="G73" i="22"/>
  <c r="J73" i="22" s="1"/>
  <c r="K73" i="22" s="1"/>
  <c r="G74" i="22"/>
  <c r="J74" i="22" s="1"/>
  <c r="K74" i="22" s="1"/>
  <c r="G75" i="22"/>
  <c r="J75" i="22" s="1"/>
  <c r="K75" i="22" s="1"/>
  <c r="G76" i="22"/>
  <c r="J76" i="22" s="1"/>
  <c r="K76" i="22" s="1"/>
  <c r="G77" i="22"/>
  <c r="J77" i="22" s="1"/>
  <c r="K77" i="22" s="1"/>
  <c r="G78" i="22"/>
  <c r="J78" i="22" s="1"/>
  <c r="K78" i="22" s="1"/>
  <c r="G79" i="22"/>
  <c r="J79" i="22" s="1"/>
  <c r="K79" i="22" s="1"/>
  <c r="G80" i="22"/>
  <c r="J80" i="22" s="1"/>
  <c r="K80" i="22" s="1"/>
  <c r="G81" i="22"/>
  <c r="J81" i="22" s="1"/>
  <c r="K81" i="22" s="1"/>
  <c r="G82" i="22"/>
  <c r="J82" i="22" s="1"/>
  <c r="K82" i="22" s="1"/>
  <c r="G83" i="22"/>
  <c r="J83" i="22" s="1"/>
  <c r="K83" i="22" s="1"/>
  <c r="G84" i="22"/>
  <c r="J84" i="22" s="1"/>
  <c r="K84" i="22" s="1"/>
  <c r="G85" i="22"/>
  <c r="J85" i="22" s="1"/>
  <c r="K85" i="22" s="1"/>
  <c r="G86" i="22"/>
  <c r="J86" i="22" s="1"/>
  <c r="K86" i="22" s="1"/>
  <c r="G87" i="22"/>
  <c r="J87" i="22" s="1"/>
  <c r="K87" i="22" s="1"/>
  <c r="G88" i="22"/>
  <c r="J88" i="22" s="1"/>
  <c r="K88" i="22" s="1"/>
  <c r="G89" i="22"/>
  <c r="J89" i="22" s="1"/>
  <c r="K89" i="22" s="1"/>
  <c r="G90" i="22"/>
  <c r="J90" i="22" s="1"/>
  <c r="K90" i="22" s="1"/>
  <c r="G91" i="22"/>
  <c r="J91" i="22" s="1"/>
  <c r="K91" i="22" s="1"/>
  <c r="G92" i="22"/>
  <c r="J92" i="22" s="1"/>
  <c r="K92" i="22" s="1"/>
  <c r="G93" i="22"/>
  <c r="J93" i="22" s="1"/>
  <c r="K93" i="22" s="1"/>
  <c r="G94" i="22"/>
  <c r="J94" i="22" s="1"/>
  <c r="K94" i="22" s="1"/>
  <c r="G95" i="22"/>
  <c r="J95" i="22" s="1"/>
  <c r="K95" i="22" s="1"/>
  <c r="G96" i="22"/>
  <c r="J96" i="22" s="1"/>
  <c r="K96" i="22" s="1"/>
  <c r="G97" i="22"/>
  <c r="J97" i="22" s="1"/>
  <c r="K97" i="22" s="1"/>
  <c r="G98" i="22"/>
  <c r="J98" i="22" s="1"/>
  <c r="K98" i="22" s="1"/>
  <c r="G99" i="22"/>
  <c r="J99" i="22" s="1"/>
  <c r="K99" i="22" s="1"/>
  <c r="G100" i="22"/>
  <c r="J100" i="22" s="1"/>
  <c r="K100" i="22" s="1"/>
  <c r="G101" i="22"/>
  <c r="J101" i="22" s="1"/>
  <c r="K101" i="22" s="1"/>
  <c r="G102" i="22"/>
  <c r="J102" i="22" s="1"/>
  <c r="K102" i="22" s="1"/>
  <c r="G103" i="22"/>
  <c r="J103" i="22" s="1"/>
  <c r="K103" i="22" s="1"/>
  <c r="G104" i="22"/>
  <c r="J104" i="22" s="1"/>
  <c r="K104" i="22" s="1"/>
  <c r="G105" i="22"/>
  <c r="J105" i="22" s="1"/>
  <c r="K105" i="22" s="1"/>
  <c r="G106" i="22"/>
  <c r="J106" i="22" s="1"/>
  <c r="K106" i="22" s="1"/>
  <c r="G107" i="22"/>
  <c r="J107" i="22" s="1"/>
  <c r="K107" i="22" s="1"/>
  <c r="G108" i="22"/>
  <c r="J108" i="22" s="1"/>
  <c r="K108" i="22" s="1"/>
  <c r="G109" i="22"/>
  <c r="J109" i="22" s="1"/>
  <c r="K109" i="22" s="1"/>
  <c r="G110" i="22"/>
  <c r="J110" i="22" s="1"/>
  <c r="K110" i="22" s="1"/>
  <c r="G111" i="22"/>
  <c r="J111" i="22" s="1"/>
  <c r="K111" i="22" s="1"/>
  <c r="G112" i="22"/>
  <c r="J112" i="22" s="1"/>
  <c r="K112" i="22" s="1"/>
  <c r="G113" i="22"/>
  <c r="J113" i="22" s="1"/>
  <c r="K113" i="22" s="1"/>
  <c r="G114" i="22"/>
  <c r="J114" i="22" s="1"/>
  <c r="K114" i="22" s="1"/>
  <c r="G115" i="22"/>
  <c r="J115" i="22" s="1"/>
  <c r="G116" i="22"/>
  <c r="J116" i="22" s="1"/>
  <c r="K116" i="22" s="1"/>
  <c r="G117" i="22"/>
  <c r="J117" i="22" s="1"/>
  <c r="K117" i="22" s="1"/>
  <c r="G118" i="22"/>
  <c r="J118" i="22" s="1"/>
  <c r="K118" i="22" s="1"/>
  <c r="G119" i="22"/>
  <c r="J119" i="22" s="1"/>
  <c r="K119" i="22" s="1"/>
  <c r="G120" i="22"/>
  <c r="J120" i="22" s="1"/>
  <c r="K120" i="22" s="1"/>
  <c r="G121" i="22"/>
  <c r="J121" i="22" s="1"/>
  <c r="K121" i="22" s="1"/>
  <c r="G122" i="22"/>
  <c r="J122" i="22" s="1"/>
  <c r="K122" i="22" s="1"/>
  <c r="G123" i="22"/>
  <c r="J123" i="22" s="1"/>
  <c r="K123" i="22" s="1"/>
  <c r="G124" i="22"/>
  <c r="J124" i="22" s="1"/>
  <c r="K124" i="22" s="1"/>
  <c r="G125" i="22"/>
  <c r="J125" i="22" s="1"/>
  <c r="K125" i="22" s="1"/>
  <c r="G126" i="22"/>
  <c r="J126" i="22" s="1"/>
  <c r="K126" i="22" s="1"/>
  <c r="G127" i="22"/>
  <c r="J127" i="22" s="1"/>
  <c r="K127" i="22" s="1"/>
  <c r="G128" i="22"/>
  <c r="J128" i="22" s="1"/>
  <c r="K128" i="22" s="1"/>
  <c r="G129" i="22"/>
  <c r="J129" i="22" s="1"/>
  <c r="K129" i="22" s="1"/>
  <c r="G130" i="22"/>
  <c r="J130" i="22" s="1"/>
  <c r="K130" i="22" s="1"/>
  <c r="G131" i="22"/>
  <c r="J131" i="22" s="1"/>
  <c r="K131" i="22" s="1"/>
  <c r="G132" i="22"/>
  <c r="J132" i="22" s="1"/>
  <c r="K132" i="22" s="1"/>
  <c r="G133" i="22"/>
  <c r="J133" i="22" s="1"/>
  <c r="K133" i="22" s="1"/>
  <c r="G134" i="22"/>
  <c r="J134" i="22" s="1"/>
  <c r="K134" i="22" s="1"/>
  <c r="G135" i="22"/>
  <c r="J135" i="22" s="1"/>
  <c r="K135" i="22" s="1"/>
  <c r="G136" i="22"/>
  <c r="J136" i="22" s="1"/>
  <c r="K136" i="22" s="1"/>
  <c r="G137" i="22"/>
  <c r="J137" i="22" s="1"/>
  <c r="K137" i="22" s="1"/>
  <c r="G138" i="22"/>
  <c r="J138" i="22" s="1"/>
  <c r="K138" i="22" s="1"/>
  <c r="G139" i="22"/>
  <c r="J139" i="22" s="1"/>
  <c r="K139" i="22" s="1"/>
  <c r="G140" i="22"/>
  <c r="J140" i="22" s="1"/>
  <c r="K140" i="22" s="1"/>
  <c r="G141" i="22"/>
  <c r="J141" i="22" s="1"/>
  <c r="K141" i="22" s="1"/>
  <c r="G142" i="22"/>
  <c r="J142" i="22" s="1"/>
  <c r="K142" i="22" s="1"/>
  <c r="G143" i="22"/>
  <c r="J143" i="22" s="1"/>
  <c r="K143" i="22" s="1"/>
  <c r="G144" i="22"/>
  <c r="J144" i="22" s="1"/>
  <c r="K144" i="22" s="1"/>
  <c r="G145" i="22"/>
  <c r="J145" i="22" s="1"/>
  <c r="K145" i="22" s="1"/>
  <c r="G146" i="22"/>
  <c r="J146" i="22" s="1"/>
  <c r="K146" i="22" s="1"/>
  <c r="G147" i="22"/>
  <c r="J147" i="22" s="1"/>
  <c r="K147" i="22" s="1"/>
  <c r="G148" i="22"/>
  <c r="J148" i="22" s="1"/>
  <c r="K148" i="22" s="1"/>
  <c r="G149" i="22"/>
  <c r="J149" i="22" s="1"/>
  <c r="K149" i="22" s="1"/>
  <c r="G150" i="22"/>
  <c r="J150" i="22" s="1"/>
  <c r="K150" i="22" s="1"/>
  <c r="G151" i="22"/>
  <c r="J151" i="22" s="1"/>
  <c r="K151" i="22" s="1"/>
  <c r="G152" i="22"/>
  <c r="J152" i="22" s="1"/>
  <c r="K152" i="22" s="1"/>
  <c r="G153" i="22"/>
  <c r="J153" i="22" s="1"/>
  <c r="K153" i="22" s="1"/>
  <c r="G154" i="22"/>
  <c r="J154" i="22" s="1"/>
  <c r="K154" i="22" s="1"/>
  <c r="G155" i="22"/>
  <c r="J155" i="22" s="1"/>
  <c r="K155" i="22" s="1"/>
  <c r="G156" i="22"/>
  <c r="J156" i="22" s="1"/>
  <c r="K156" i="22" s="1"/>
  <c r="G157" i="22"/>
  <c r="J157" i="22" s="1"/>
  <c r="K157" i="22" s="1"/>
  <c r="G158" i="22"/>
  <c r="J158" i="22" s="1"/>
  <c r="K158" i="22" s="1"/>
  <c r="G159" i="22"/>
  <c r="J159" i="22" s="1"/>
  <c r="K159" i="22" s="1"/>
  <c r="G160" i="22"/>
  <c r="J160" i="22" s="1"/>
  <c r="K160" i="22" s="1"/>
  <c r="G161" i="22"/>
  <c r="J161" i="22" s="1"/>
  <c r="K161" i="22" s="1"/>
  <c r="G162" i="22"/>
  <c r="J162" i="22" s="1"/>
  <c r="K162" i="22" s="1"/>
  <c r="G163" i="22"/>
  <c r="J163" i="22" s="1"/>
  <c r="K163" i="22" s="1"/>
  <c r="G164" i="22"/>
  <c r="J164" i="22" s="1"/>
  <c r="K164" i="22" s="1"/>
  <c r="G165" i="22"/>
  <c r="J165" i="22" s="1"/>
  <c r="K165" i="22" s="1"/>
  <c r="G166" i="22"/>
  <c r="J166" i="22" s="1"/>
  <c r="K166" i="22" s="1"/>
  <c r="G167" i="22"/>
  <c r="J167" i="22" s="1"/>
  <c r="K167" i="22" s="1"/>
  <c r="G168" i="22"/>
  <c r="J168" i="22" s="1"/>
  <c r="K168" i="22" s="1"/>
  <c r="G169" i="22"/>
  <c r="J169" i="22" s="1"/>
  <c r="K169" i="22" s="1"/>
  <c r="G170" i="22"/>
  <c r="J170" i="22" s="1"/>
  <c r="K170" i="22" s="1"/>
  <c r="G171" i="22"/>
  <c r="J171" i="22" s="1"/>
  <c r="K171" i="22" s="1"/>
  <c r="G172" i="22"/>
  <c r="J172" i="22" s="1"/>
  <c r="K172" i="22" s="1"/>
  <c r="G173" i="22"/>
  <c r="J173" i="22" s="1"/>
  <c r="K173" i="22" s="1"/>
  <c r="G174" i="22"/>
  <c r="J174" i="22" s="1"/>
  <c r="K174" i="22" s="1"/>
  <c r="G175" i="22"/>
  <c r="J175" i="22" s="1"/>
  <c r="K175" i="22" s="1"/>
  <c r="G176" i="22"/>
  <c r="J176" i="22" s="1"/>
  <c r="K176" i="22" s="1"/>
  <c r="G177" i="22"/>
  <c r="J177" i="22" s="1"/>
  <c r="K177" i="22" s="1"/>
  <c r="G178" i="22"/>
  <c r="J178" i="22" s="1"/>
  <c r="K178" i="22" s="1"/>
  <c r="G179" i="22"/>
  <c r="J179" i="22" s="1"/>
  <c r="K179" i="22" s="1"/>
  <c r="G180" i="22"/>
  <c r="J180" i="22" s="1"/>
  <c r="K180" i="22" s="1"/>
  <c r="G181" i="22"/>
  <c r="J181" i="22" s="1"/>
  <c r="K181" i="22" s="1"/>
  <c r="G182" i="22"/>
  <c r="J182" i="22" s="1"/>
  <c r="K182" i="22" s="1"/>
  <c r="G183" i="22"/>
  <c r="J183" i="22" s="1"/>
  <c r="K183" i="22" s="1"/>
  <c r="G184" i="22"/>
  <c r="J184" i="22" s="1"/>
  <c r="K184" i="22" s="1"/>
  <c r="G185" i="22"/>
  <c r="J185" i="22" s="1"/>
  <c r="K185" i="22" s="1"/>
  <c r="G186" i="22"/>
  <c r="J186" i="22" s="1"/>
  <c r="K186" i="22" s="1"/>
  <c r="G187" i="22"/>
  <c r="J187" i="22" s="1"/>
  <c r="K187" i="22" s="1"/>
  <c r="G188" i="22"/>
  <c r="J188" i="22" s="1"/>
  <c r="K188" i="22" s="1"/>
  <c r="G189" i="22"/>
  <c r="J189" i="22" s="1"/>
  <c r="K189" i="22" s="1"/>
  <c r="G190" i="22"/>
  <c r="J190" i="22" s="1"/>
  <c r="K190" i="22" s="1"/>
  <c r="G191" i="22"/>
  <c r="J191" i="22" s="1"/>
  <c r="K191" i="22" s="1"/>
  <c r="G192" i="22"/>
  <c r="J192" i="22" s="1"/>
  <c r="K192" i="22" s="1"/>
  <c r="G193" i="22"/>
  <c r="J193" i="22" s="1"/>
  <c r="K193" i="22" s="1"/>
  <c r="G194" i="22"/>
  <c r="J194" i="22" s="1"/>
  <c r="K194" i="22" s="1"/>
  <c r="G195" i="22"/>
  <c r="J195" i="22" s="1"/>
  <c r="K195" i="22" s="1"/>
  <c r="G196" i="22"/>
  <c r="J196" i="22" s="1"/>
  <c r="K196" i="22" s="1"/>
  <c r="G197" i="22"/>
  <c r="J197" i="22" s="1"/>
  <c r="K197" i="22" s="1"/>
  <c r="G198" i="22"/>
  <c r="J198" i="22" s="1"/>
  <c r="K198" i="22" s="1"/>
  <c r="G199" i="22"/>
  <c r="J199" i="22" s="1"/>
  <c r="K199" i="22" s="1"/>
  <c r="G200" i="22"/>
  <c r="J200" i="22" s="1"/>
  <c r="K200" i="22" s="1"/>
  <c r="G201" i="22"/>
  <c r="J201" i="22" s="1"/>
  <c r="K201" i="22" s="1"/>
  <c r="G202" i="22"/>
  <c r="J202" i="22" s="1"/>
  <c r="K202" i="22" s="1"/>
  <c r="G203" i="22"/>
  <c r="J203" i="22" s="1"/>
  <c r="K203" i="22" s="1"/>
  <c r="G204" i="22"/>
  <c r="J204" i="22" s="1"/>
  <c r="K204" i="22" s="1"/>
  <c r="G205" i="22"/>
  <c r="J205" i="22" s="1"/>
  <c r="K205" i="22" s="1"/>
  <c r="G206" i="22"/>
  <c r="J206" i="22" s="1"/>
  <c r="K206" i="22" s="1"/>
  <c r="G207" i="22"/>
  <c r="J207" i="22" s="1"/>
  <c r="K207" i="22" s="1"/>
  <c r="G208" i="22"/>
  <c r="J208" i="22" s="1"/>
  <c r="K208" i="22" s="1"/>
  <c r="G209" i="22"/>
  <c r="J209" i="22" s="1"/>
  <c r="K209" i="22" s="1"/>
  <c r="G210" i="22"/>
  <c r="J210" i="22" s="1"/>
  <c r="K210" i="22" s="1"/>
  <c r="G211" i="22"/>
  <c r="J211" i="22" s="1"/>
  <c r="K211" i="22" s="1"/>
  <c r="G212" i="22"/>
  <c r="J212" i="22" s="1"/>
  <c r="K212" i="22" s="1"/>
  <c r="G213" i="22"/>
  <c r="J213" i="22" s="1"/>
  <c r="K213" i="22" s="1"/>
  <c r="G214" i="22"/>
  <c r="J214" i="22" s="1"/>
  <c r="K214" i="22" s="1"/>
  <c r="G215" i="22"/>
  <c r="J215" i="22" s="1"/>
  <c r="K215" i="22" s="1"/>
  <c r="G216" i="22"/>
  <c r="J216" i="22" s="1"/>
  <c r="K216" i="22" s="1"/>
  <c r="G217" i="22"/>
  <c r="J217" i="22" s="1"/>
  <c r="K217" i="22" s="1"/>
  <c r="G218" i="22"/>
  <c r="J218" i="22" s="1"/>
  <c r="K218" i="22" s="1"/>
  <c r="G219" i="22"/>
  <c r="J219" i="22" s="1"/>
  <c r="K219" i="22" s="1"/>
  <c r="G220" i="22"/>
  <c r="J220" i="22" s="1"/>
  <c r="K220" i="22" s="1"/>
  <c r="G221" i="22"/>
  <c r="J221" i="22" s="1"/>
  <c r="K221" i="22" s="1"/>
  <c r="G222" i="22"/>
  <c r="J222" i="22" s="1"/>
  <c r="K222" i="22" s="1"/>
  <c r="G223" i="22"/>
  <c r="J223" i="22" s="1"/>
  <c r="K223" i="22" s="1"/>
  <c r="G224" i="22"/>
  <c r="J224" i="22" s="1"/>
  <c r="K224" i="22" s="1"/>
  <c r="G225" i="22"/>
  <c r="J225" i="22" s="1"/>
  <c r="K225" i="22" s="1"/>
  <c r="G226" i="22"/>
  <c r="J226" i="22" s="1"/>
  <c r="G227" i="22"/>
  <c r="J227" i="22" s="1"/>
  <c r="K227" i="22" s="1"/>
  <c r="G228" i="22"/>
  <c r="J228" i="22" s="1"/>
  <c r="K228" i="22" s="1"/>
  <c r="G229" i="22"/>
  <c r="J229" i="22" s="1"/>
  <c r="K229" i="22" s="1"/>
  <c r="G230" i="22"/>
  <c r="J230" i="22" s="1"/>
  <c r="K230" i="22" s="1"/>
  <c r="G231" i="22"/>
  <c r="J231" i="22" s="1"/>
  <c r="K231" i="22" s="1"/>
  <c r="G232" i="22"/>
  <c r="J232" i="22" s="1"/>
  <c r="K232" i="22" s="1"/>
  <c r="G233" i="22"/>
  <c r="J233" i="22" s="1"/>
  <c r="K233" i="22" s="1"/>
  <c r="G234" i="22"/>
  <c r="J234" i="22" s="1"/>
  <c r="K234" i="22" s="1"/>
  <c r="G235" i="22"/>
  <c r="J235" i="22" s="1"/>
  <c r="K235" i="22" s="1"/>
  <c r="G236" i="22"/>
  <c r="J236" i="22" s="1"/>
  <c r="K236" i="22" s="1"/>
  <c r="G237" i="22"/>
  <c r="J237" i="22" s="1"/>
  <c r="K237" i="22" s="1"/>
  <c r="G238" i="22"/>
  <c r="J238" i="22" s="1"/>
  <c r="K238" i="22" s="1"/>
  <c r="G239" i="22"/>
  <c r="J239" i="22" s="1"/>
  <c r="K239" i="22" s="1"/>
  <c r="G240" i="22"/>
  <c r="J240" i="22" s="1"/>
  <c r="K240" i="22" s="1"/>
  <c r="G241" i="22"/>
  <c r="J241" i="22" s="1"/>
  <c r="K241" i="22" s="1"/>
  <c r="G242" i="22"/>
  <c r="J242" i="22" s="1"/>
  <c r="K242" i="22" s="1"/>
  <c r="G243" i="22"/>
  <c r="J243" i="22" s="1"/>
  <c r="K243" i="22" s="1"/>
  <c r="G244" i="22"/>
  <c r="J244" i="22" s="1"/>
  <c r="K244" i="22" s="1"/>
  <c r="G245" i="22"/>
  <c r="J245" i="22" s="1"/>
  <c r="K245" i="22" s="1"/>
  <c r="G246" i="22"/>
  <c r="J246" i="22" s="1"/>
  <c r="K246" i="22" s="1"/>
  <c r="G247" i="22"/>
  <c r="J247" i="22" s="1"/>
  <c r="K247" i="22" s="1"/>
  <c r="G248" i="22"/>
  <c r="J248" i="22" s="1"/>
  <c r="K248" i="22" s="1"/>
  <c r="G249" i="22"/>
  <c r="J249" i="22" s="1"/>
  <c r="K249" i="22" s="1"/>
  <c r="G250" i="22"/>
  <c r="J250" i="22" s="1"/>
  <c r="K250" i="22" s="1"/>
  <c r="G251" i="22"/>
  <c r="J251" i="22" s="1"/>
  <c r="K251" i="22" s="1"/>
  <c r="G252" i="22"/>
  <c r="J252" i="22" s="1"/>
  <c r="K252" i="22" s="1"/>
  <c r="G253" i="22"/>
  <c r="J253" i="22" s="1"/>
  <c r="K253" i="22" s="1"/>
  <c r="G254" i="22"/>
  <c r="J254" i="22" s="1"/>
  <c r="K254" i="22" s="1"/>
  <c r="G255" i="22"/>
  <c r="J255" i="22" s="1"/>
  <c r="K255" i="22" s="1"/>
  <c r="G256" i="22"/>
  <c r="J256" i="22" s="1"/>
  <c r="K256" i="22" s="1"/>
  <c r="G257" i="22"/>
  <c r="J257" i="22" s="1"/>
  <c r="K257" i="22" s="1"/>
  <c r="G258" i="22"/>
  <c r="J258" i="22" s="1"/>
  <c r="K258" i="22" s="1"/>
  <c r="G259" i="22"/>
  <c r="J259" i="22" s="1"/>
  <c r="K259" i="22" s="1"/>
  <c r="G260" i="22"/>
  <c r="J260" i="22" s="1"/>
  <c r="K260" i="22" s="1"/>
  <c r="G261" i="22"/>
  <c r="J261" i="22" s="1"/>
  <c r="K261" i="22" s="1"/>
  <c r="G262" i="22"/>
  <c r="J262" i="22" s="1"/>
  <c r="K262" i="22" s="1"/>
  <c r="G263" i="22"/>
  <c r="J263" i="22" s="1"/>
  <c r="K263" i="22" s="1"/>
  <c r="G264" i="22"/>
  <c r="J264" i="22" s="1"/>
  <c r="K264" i="22" s="1"/>
  <c r="G265" i="22"/>
  <c r="J265" i="22" s="1"/>
  <c r="K265" i="22" s="1"/>
  <c r="G266" i="22"/>
  <c r="J266" i="22" s="1"/>
  <c r="K266" i="22" s="1"/>
  <c r="G267" i="22"/>
  <c r="J267" i="22" s="1"/>
  <c r="K267" i="22" s="1"/>
  <c r="G268" i="22"/>
  <c r="J268" i="22" s="1"/>
  <c r="K268" i="22" s="1"/>
  <c r="G269" i="22"/>
  <c r="J269" i="22" s="1"/>
  <c r="K269" i="22" s="1"/>
  <c r="G270" i="22"/>
  <c r="J270" i="22" s="1"/>
  <c r="K270" i="22" s="1"/>
  <c r="G271" i="22"/>
  <c r="J271" i="22" s="1"/>
  <c r="K271" i="22" s="1"/>
  <c r="G272" i="22"/>
  <c r="J272" i="22" s="1"/>
  <c r="K272" i="22" s="1"/>
  <c r="G273" i="22"/>
  <c r="J273" i="22" s="1"/>
  <c r="K273" i="22" s="1"/>
  <c r="G274" i="22"/>
  <c r="J274" i="22" s="1"/>
  <c r="K274" i="22" s="1"/>
  <c r="G275" i="22"/>
  <c r="J275" i="22" s="1"/>
  <c r="K275" i="22" s="1"/>
  <c r="G276" i="22"/>
  <c r="J276" i="22" s="1"/>
  <c r="K276" i="22" s="1"/>
  <c r="G277" i="22"/>
  <c r="J277" i="22" s="1"/>
  <c r="K277" i="22" s="1"/>
  <c r="G278" i="22"/>
  <c r="J278" i="22" s="1"/>
  <c r="K278" i="22" s="1"/>
  <c r="G279" i="22"/>
  <c r="J279" i="22" s="1"/>
  <c r="K279" i="22" s="1"/>
  <c r="G280" i="22"/>
  <c r="J280" i="22" s="1"/>
  <c r="K280" i="22" s="1"/>
  <c r="G281" i="22"/>
  <c r="J281" i="22" s="1"/>
  <c r="K281" i="22" s="1"/>
  <c r="G282" i="22"/>
  <c r="J282" i="22" s="1"/>
  <c r="K282" i="22" s="1"/>
  <c r="G283" i="22"/>
  <c r="J283" i="22" s="1"/>
  <c r="K283" i="22" s="1"/>
  <c r="G284" i="22"/>
  <c r="J284" i="22" s="1"/>
  <c r="K284" i="22" s="1"/>
  <c r="G285" i="22"/>
  <c r="J285" i="22" s="1"/>
  <c r="K285" i="22" s="1"/>
  <c r="G286" i="22"/>
  <c r="J286" i="22" s="1"/>
  <c r="K286" i="22" s="1"/>
  <c r="G287" i="22"/>
  <c r="J287" i="22" s="1"/>
  <c r="K287" i="22" s="1"/>
  <c r="G288" i="22"/>
  <c r="J288" i="22" s="1"/>
  <c r="K288" i="22" s="1"/>
  <c r="G289" i="22"/>
  <c r="J289" i="22" s="1"/>
  <c r="K289" i="22" s="1"/>
  <c r="G290" i="22"/>
  <c r="J290" i="22" s="1"/>
  <c r="K290" i="22" s="1"/>
  <c r="G291" i="22"/>
  <c r="J291" i="22" s="1"/>
  <c r="K291" i="22" s="1"/>
  <c r="G292" i="22"/>
  <c r="J292" i="22" s="1"/>
  <c r="K292" i="22" s="1"/>
  <c r="G293" i="22"/>
  <c r="J293" i="22" s="1"/>
  <c r="K293" i="22" s="1"/>
  <c r="G294" i="22"/>
  <c r="J294" i="22" s="1"/>
  <c r="K294" i="22" s="1"/>
  <c r="G295" i="22"/>
  <c r="J295" i="22" s="1"/>
  <c r="K295" i="22" s="1"/>
  <c r="G296" i="22"/>
  <c r="J296" i="22" s="1"/>
  <c r="K296" i="22" s="1"/>
  <c r="G297" i="22"/>
  <c r="J297" i="22" s="1"/>
  <c r="K297" i="22" s="1"/>
  <c r="G298" i="22"/>
  <c r="J298" i="22" s="1"/>
  <c r="K298" i="22" s="1"/>
  <c r="G299" i="22"/>
  <c r="J299" i="22" s="1"/>
  <c r="K299" i="22" s="1"/>
  <c r="G300" i="22"/>
  <c r="J300" i="22" s="1"/>
  <c r="K300" i="22" s="1"/>
  <c r="G301" i="22"/>
  <c r="J301" i="22" s="1"/>
  <c r="K301" i="22" s="1"/>
  <c r="G302" i="22"/>
  <c r="J302" i="22" s="1"/>
  <c r="K302" i="22" s="1"/>
  <c r="G303" i="22"/>
  <c r="J303" i="22" s="1"/>
  <c r="K303" i="22" s="1"/>
  <c r="G304" i="22"/>
  <c r="J304" i="22" s="1"/>
  <c r="K304" i="22" s="1"/>
  <c r="G305" i="22"/>
  <c r="J305" i="22" s="1"/>
  <c r="K305" i="22" s="1"/>
  <c r="G306" i="22"/>
  <c r="J306" i="22" s="1"/>
  <c r="K306" i="22" s="1"/>
  <c r="G307" i="22"/>
  <c r="J307" i="22" s="1"/>
  <c r="K307" i="22" s="1"/>
  <c r="G308" i="22"/>
  <c r="J308" i="22" s="1"/>
  <c r="K308" i="22" s="1"/>
  <c r="G309" i="22"/>
  <c r="J309" i="22" s="1"/>
  <c r="K309" i="22" s="1"/>
  <c r="G310" i="22"/>
  <c r="J310" i="22" s="1"/>
  <c r="K310" i="22" s="1"/>
  <c r="G311" i="22"/>
  <c r="J311" i="22" s="1"/>
  <c r="K311" i="22" s="1"/>
  <c r="G312" i="22"/>
  <c r="J312" i="22" s="1"/>
  <c r="K312" i="22" s="1"/>
  <c r="G313" i="22"/>
  <c r="J313" i="22" s="1"/>
  <c r="K313" i="22" s="1"/>
  <c r="G314" i="22"/>
  <c r="J314" i="22" s="1"/>
  <c r="K314" i="22" s="1"/>
  <c r="G315" i="22"/>
  <c r="J315" i="22" s="1"/>
  <c r="K315" i="22" s="1"/>
  <c r="G316" i="22"/>
  <c r="J316" i="22" s="1"/>
  <c r="K316" i="22" s="1"/>
  <c r="G317" i="22"/>
  <c r="J317" i="22" s="1"/>
  <c r="K317" i="22" s="1"/>
  <c r="G318" i="22"/>
  <c r="J318" i="22" s="1"/>
  <c r="K318" i="22" s="1"/>
  <c r="G319" i="22"/>
  <c r="J319" i="22" s="1"/>
  <c r="K319" i="22" s="1"/>
  <c r="G320" i="22"/>
  <c r="J320" i="22" s="1"/>
  <c r="K320" i="22" s="1"/>
  <c r="G321" i="22"/>
  <c r="J321" i="22" s="1"/>
  <c r="K321" i="22" s="1"/>
  <c r="G322" i="22"/>
  <c r="J322" i="22" s="1"/>
  <c r="K322" i="22" s="1"/>
  <c r="G323" i="22"/>
  <c r="J323" i="22" s="1"/>
  <c r="K323" i="22" s="1"/>
  <c r="G324" i="22"/>
  <c r="J324" i="22" s="1"/>
  <c r="K324" i="22" s="1"/>
  <c r="G325" i="22"/>
  <c r="J325" i="22" s="1"/>
  <c r="K325" i="22" s="1"/>
  <c r="G326" i="22"/>
  <c r="J326" i="22" s="1"/>
  <c r="K326" i="22" s="1"/>
  <c r="G327" i="22"/>
  <c r="J327" i="22" s="1"/>
  <c r="K327" i="22" s="1"/>
  <c r="G328" i="22"/>
  <c r="J328" i="22" s="1"/>
  <c r="K328" i="22" s="1"/>
  <c r="G329" i="22"/>
  <c r="J329" i="22" s="1"/>
  <c r="K329" i="22" s="1"/>
  <c r="G330" i="22"/>
  <c r="J330" i="22" s="1"/>
  <c r="K330" i="22" s="1"/>
  <c r="G331" i="22"/>
  <c r="J331" i="22" s="1"/>
  <c r="K331" i="22" s="1"/>
  <c r="G332" i="22"/>
  <c r="J332" i="22" s="1"/>
  <c r="K332" i="22" s="1"/>
  <c r="G333" i="22"/>
  <c r="J333" i="22" s="1"/>
  <c r="K333" i="22" s="1"/>
  <c r="G334" i="22"/>
  <c r="J334" i="22" s="1"/>
  <c r="K334" i="22" s="1"/>
  <c r="G335" i="22"/>
  <c r="J335" i="22" s="1"/>
  <c r="K335" i="22" s="1"/>
  <c r="G336" i="22"/>
  <c r="J336" i="22" s="1"/>
  <c r="G337" i="22"/>
  <c r="J337" i="22" s="1"/>
  <c r="K337" i="22" s="1"/>
  <c r="G338" i="22"/>
  <c r="J338" i="22" s="1"/>
  <c r="K338" i="22" s="1"/>
  <c r="G339" i="22"/>
  <c r="J339" i="22" s="1"/>
  <c r="K339" i="22" s="1"/>
  <c r="G340" i="22"/>
  <c r="J340" i="22" s="1"/>
  <c r="K340" i="22" s="1"/>
  <c r="G341" i="22"/>
  <c r="J341" i="22" s="1"/>
  <c r="K341" i="22" s="1"/>
  <c r="G342" i="22"/>
  <c r="J342" i="22" s="1"/>
  <c r="K342" i="22" s="1"/>
  <c r="G343" i="22"/>
  <c r="J343" i="22" s="1"/>
  <c r="K343" i="22" s="1"/>
  <c r="G344" i="22"/>
  <c r="J344" i="22" s="1"/>
  <c r="K344" i="22" s="1"/>
  <c r="G345" i="22"/>
  <c r="J345" i="22" s="1"/>
  <c r="K345" i="22" s="1"/>
  <c r="G346" i="22"/>
  <c r="J346" i="22" s="1"/>
  <c r="K346" i="22" s="1"/>
  <c r="G347" i="22"/>
  <c r="J347" i="22" s="1"/>
  <c r="K347" i="22" s="1"/>
  <c r="G348" i="22"/>
  <c r="J348" i="22" s="1"/>
  <c r="K348" i="22" s="1"/>
  <c r="G349" i="22"/>
  <c r="J349" i="22" s="1"/>
  <c r="K349" i="22" s="1"/>
  <c r="G350" i="22"/>
  <c r="J350" i="22" s="1"/>
  <c r="K350" i="22" s="1"/>
  <c r="G351" i="22"/>
  <c r="J351" i="22" s="1"/>
  <c r="K351" i="22" s="1"/>
  <c r="G352" i="22"/>
  <c r="J352" i="22" s="1"/>
  <c r="K352" i="22" s="1"/>
  <c r="G353" i="22"/>
  <c r="J353" i="22" s="1"/>
  <c r="K353" i="22" s="1"/>
  <c r="G354" i="22"/>
  <c r="J354" i="22" s="1"/>
  <c r="K354" i="22" s="1"/>
  <c r="G355" i="22"/>
  <c r="J355" i="22" s="1"/>
  <c r="K355" i="22" s="1"/>
  <c r="G356" i="22"/>
  <c r="J356" i="22" s="1"/>
  <c r="K356" i="22" s="1"/>
  <c r="G357" i="22"/>
  <c r="J357" i="22" s="1"/>
  <c r="K357" i="22" s="1"/>
  <c r="G358" i="22"/>
  <c r="J358" i="22" s="1"/>
  <c r="K358" i="22" s="1"/>
  <c r="G359" i="22"/>
  <c r="J359" i="22" s="1"/>
  <c r="K359" i="22" s="1"/>
  <c r="G360" i="22"/>
  <c r="J360" i="22" s="1"/>
  <c r="K360" i="22" s="1"/>
  <c r="G361" i="22"/>
  <c r="J361" i="22" s="1"/>
  <c r="K361" i="22" s="1"/>
  <c r="G362" i="22"/>
  <c r="J362" i="22" s="1"/>
  <c r="K362" i="22" s="1"/>
  <c r="G363" i="22"/>
  <c r="J363" i="22" s="1"/>
  <c r="K363" i="22" s="1"/>
  <c r="G364" i="22"/>
  <c r="J364" i="22" s="1"/>
  <c r="K364" i="22" s="1"/>
  <c r="G365" i="22"/>
  <c r="J365" i="22" s="1"/>
  <c r="K365" i="22" s="1"/>
  <c r="G366" i="22"/>
  <c r="J366" i="22" s="1"/>
  <c r="K366" i="22" s="1"/>
  <c r="G367" i="22"/>
  <c r="J367" i="22" s="1"/>
  <c r="K367" i="22" s="1"/>
  <c r="G368" i="22"/>
  <c r="J368" i="22" s="1"/>
  <c r="K368" i="22" s="1"/>
  <c r="G369" i="22"/>
  <c r="J369" i="22" s="1"/>
  <c r="K369" i="22" s="1"/>
  <c r="G370" i="22"/>
  <c r="J370" i="22" s="1"/>
  <c r="K370" i="22" s="1"/>
  <c r="G371" i="22"/>
  <c r="J371" i="22" s="1"/>
  <c r="K371" i="22" s="1"/>
  <c r="G372" i="22"/>
  <c r="J372" i="22" s="1"/>
  <c r="K372" i="22" s="1"/>
  <c r="G373" i="22"/>
  <c r="J373" i="22" s="1"/>
  <c r="K373" i="22" s="1"/>
  <c r="G374" i="22"/>
  <c r="J374" i="22" s="1"/>
  <c r="K374" i="22" s="1"/>
  <c r="G375" i="22"/>
  <c r="J375" i="22" s="1"/>
  <c r="K375" i="22" s="1"/>
  <c r="G376" i="22"/>
  <c r="J376" i="22" s="1"/>
  <c r="K376" i="22" s="1"/>
  <c r="G377" i="22"/>
  <c r="J377" i="22" s="1"/>
  <c r="K377" i="22" s="1"/>
  <c r="G378" i="22"/>
  <c r="J378" i="22" s="1"/>
  <c r="K378" i="22" s="1"/>
  <c r="G379" i="22"/>
  <c r="J379" i="22" s="1"/>
  <c r="K379" i="22" s="1"/>
  <c r="G380" i="22"/>
  <c r="J380" i="22" s="1"/>
  <c r="K380" i="22" s="1"/>
  <c r="G381" i="22"/>
  <c r="J381" i="22" s="1"/>
  <c r="K381" i="22" s="1"/>
  <c r="G382" i="22"/>
  <c r="J382" i="22" s="1"/>
  <c r="K382" i="22" s="1"/>
  <c r="G383" i="22"/>
  <c r="J383" i="22" s="1"/>
  <c r="K383" i="22" s="1"/>
  <c r="G384" i="22"/>
  <c r="J384" i="22" s="1"/>
  <c r="K384" i="22" s="1"/>
  <c r="G385" i="22"/>
  <c r="J385" i="22" s="1"/>
  <c r="K385" i="22" s="1"/>
  <c r="G386" i="22"/>
  <c r="J386" i="22" s="1"/>
  <c r="K386" i="22" s="1"/>
  <c r="G387" i="22"/>
  <c r="J387" i="22" s="1"/>
  <c r="K387" i="22" s="1"/>
  <c r="G388" i="22"/>
  <c r="J388" i="22" s="1"/>
  <c r="K388" i="22" s="1"/>
  <c r="G389" i="22"/>
  <c r="J389" i="22" s="1"/>
  <c r="K389" i="22" s="1"/>
  <c r="G390" i="22"/>
  <c r="J390" i="22" s="1"/>
  <c r="K390" i="22" s="1"/>
  <c r="G391" i="22"/>
  <c r="J391" i="22" s="1"/>
  <c r="K391" i="22" s="1"/>
  <c r="G392" i="22"/>
  <c r="J392" i="22" s="1"/>
  <c r="K392" i="22" s="1"/>
  <c r="G393" i="22"/>
  <c r="J393" i="22" s="1"/>
  <c r="K393" i="22" s="1"/>
  <c r="G394" i="22"/>
  <c r="J394" i="22" s="1"/>
  <c r="K394" i="22" s="1"/>
  <c r="G395" i="22"/>
  <c r="J395" i="22" s="1"/>
  <c r="K395" i="22" s="1"/>
  <c r="G396" i="22"/>
  <c r="J396" i="22" s="1"/>
  <c r="K396" i="22" s="1"/>
  <c r="G397" i="22"/>
  <c r="J397" i="22" s="1"/>
  <c r="K397" i="22" s="1"/>
  <c r="G398" i="22"/>
  <c r="J398" i="22" s="1"/>
  <c r="K398" i="22" s="1"/>
  <c r="G399" i="22"/>
  <c r="J399" i="22" s="1"/>
  <c r="K399" i="22" s="1"/>
  <c r="G400" i="22"/>
  <c r="J400" i="22" s="1"/>
  <c r="K400" i="22" s="1"/>
  <c r="G401" i="22"/>
  <c r="J401" i="22" s="1"/>
  <c r="K401" i="22" s="1"/>
  <c r="G402" i="22"/>
  <c r="J402" i="22" s="1"/>
  <c r="K402" i="22" s="1"/>
  <c r="G403" i="22"/>
  <c r="J403" i="22" s="1"/>
  <c r="K403" i="22" s="1"/>
  <c r="G404" i="22"/>
  <c r="J404" i="22" s="1"/>
  <c r="K404" i="22" s="1"/>
  <c r="G405" i="22"/>
  <c r="J405" i="22" s="1"/>
  <c r="K405" i="22" s="1"/>
  <c r="G406" i="22"/>
  <c r="J406" i="22" s="1"/>
  <c r="K406" i="22" s="1"/>
  <c r="G407" i="22"/>
  <c r="J407" i="22" s="1"/>
  <c r="K407" i="22" s="1"/>
  <c r="G408" i="22"/>
  <c r="J408" i="22" s="1"/>
  <c r="K408" i="22" s="1"/>
  <c r="G409" i="22"/>
  <c r="J409" i="22" s="1"/>
  <c r="K409" i="22" s="1"/>
  <c r="G410" i="22"/>
  <c r="J410" i="22" s="1"/>
  <c r="K410" i="22" s="1"/>
  <c r="G411" i="22"/>
  <c r="J411" i="22" s="1"/>
  <c r="K411" i="22" s="1"/>
  <c r="G412" i="22"/>
  <c r="J412" i="22" s="1"/>
  <c r="K412" i="22" s="1"/>
  <c r="G413" i="22"/>
  <c r="J413" i="22" s="1"/>
  <c r="K413" i="22" s="1"/>
  <c r="G414" i="22"/>
  <c r="J414" i="22" s="1"/>
  <c r="K414" i="22" s="1"/>
  <c r="G415" i="22"/>
  <c r="J415" i="22" s="1"/>
  <c r="K415" i="22" s="1"/>
  <c r="G416" i="22"/>
  <c r="J416" i="22" s="1"/>
  <c r="K416" i="22" s="1"/>
  <c r="G417" i="22"/>
  <c r="J417" i="22" s="1"/>
  <c r="K417" i="22" s="1"/>
  <c r="G418" i="22"/>
  <c r="J418" i="22" s="1"/>
  <c r="K418" i="22" s="1"/>
  <c r="G419" i="22"/>
  <c r="J419" i="22" s="1"/>
  <c r="K419" i="22" s="1"/>
  <c r="G420" i="22"/>
  <c r="J420" i="22" s="1"/>
  <c r="K420" i="22" s="1"/>
  <c r="G421" i="22"/>
  <c r="J421" i="22" s="1"/>
  <c r="K421" i="22" s="1"/>
  <c r="G422" i="22"/>
  <c r="J422" i="22" s="1"/>
  <c r="K422" i="22" s="1"/>
  <c r="G423" i="22"/>
  <c r="J423" i="22" s="1"/>
  <c r="K423" i="22" s="1"/>
  <c r="G424" i="22"/>
  <c r="J424" i="22" s="1"/>
  <c r="K424" i="22" s="1"/>
  <c r="G425" i="22"/>
  <c r="J425" i="22" s="1"/>
  <c r="K425" i="22" s="1"/>
  <c r="G426" i="22"/>
  <c r="J426" i="22" s="1"/>
  <c r="K426" i="22" s="1"/>
  <c r="G427" i="22"/>
  <c r="J427" i="22" s="1"/>
  <c r="K427" i="22" s="1"/>
  <c r="G428" i="22"/>
  <c r="J428" i="22" s="1"/>
  <c r="K428" i="22" s="1"/>
  <c r="G429" i="22"/>
  <c r="J429" i="22" s="1"/>
  <c r="K429" i="22" s="1"/>
  <c r="G430" i="22"/>
  <c r="J430" i="22" s="1"/>
  <c r="K430" i="22" s="1"/>
  <c r="G431" i="22"/>
  <c r="J431" i="22" s="1"/>
  <c r="K431" i="22" s="1"/>
  <c r="G432" i="22"/>
  <c r="J432" i="22" s="1"/>
  <c r="K432" i="22" s="1"/>
  <c r="G433" i="22"/>
  <c r="J433" i="22" s="1"/>
  <c r="K433" i="22" s="1"/>
  <c r="G434" i="22"/>
  <c r="J434" i="22" s="1"/>
  <c r="K434" i="22" s="1"/>
  <c r="G435" i="22"/>
  <c r="J435" i="22" s="1"/>
  <c r="K435" i="22" s="1"/>
  <c r="G436" i="22"/>
  <c r="J436" i="22" s="1"/>
  <c r="K436" i="22" s="1"/>
  <c r="G437" i="22"/>
  <c r="J437" i="22" s="1"/>
  <c r="K437" i="22" s="1"/>
  <c r="G438" i="22"/>
  <c r="J438" i="22" s="1"/>
  <c r="K438" i="22" s="1"/>
  <c r="G439" i="22"/>
  <c r="J439" i="22" s="1"/>
  <c r="K439" i="22" s="1"/>
  <c r="G440" i="22"/>
  <c r="J440" i="22" s="1"/>
  <c r="K440" i="22" s="1"/>
  <c r="G441" i="22"/>
  <c r="J441" i="22" s="1"/>
  <c r="K441" i="22" s="1"/>
  <c r="G442" i="22"/>
  <c r="J442" i="22" s="1"/>
  <c r="K442" i="22" s="1"/>
  <c r="G443" i="22"/>
  <c r="J443" i="22" s="1"/>
  <c r="K443" i="22" s="1"/>
  <c r="G444" i="22"/>
  <c r="J444" i="22" s="1"/>
  <c r="K444" i="22" s="1"/>
  <c r="G445" i="22"/>
  <c r="J445" i="22" s="1"/>
  <c r="K445" i="22" s="1"/>
  <c r="G446" i="22"/>
  <c r="J446" i="22" s="1"/>
  <c r="K446" i="22" s="1"/>
  <c r="G447" i="22"/>
  <c r="J447" i="22" s="1"/>
  <c r="G448" i="22"/>
  <c r="J448" i="22" s="1"/>
  <c r="K448" i="22" s="1"/>
  <c r="G449" i="22"/>
  <c r="J449" i="22" s="1"/>
  <c r="K449" i="22" s="1"/>
  <c r="G450" i="22"/>
  <c r="J450" i="22" s="1"/>
  <c r="K450" i="22" s="1"/>
  <c r="G451" i="22"/>
  <c r="J451" i="22" s="1"/>
  <c r="K451" i="22" s="1"/>
  <c r="G452" i="22"/>
  <c r="J452" i="22" s="1"/>
  <c r="K452" i="22" s="1"/>
  <c r="G453" i="22"/>
  <c r="J453" i="22" s="1"/>
  <c r="K453" i="22" s="1"/>
  <c r="G454" i="22"/>
  <c r="J454" i="22" s="1"/>
  <c r="K454" i="22" s="1"/>
  <c r="G455" i="22"/>
  <c r="J455" i="22" s="1"/>
  <c r="K455" i="22" s="1"/>
  <c r="G456" i="22"/>
  <c r="J456" i="22" s="1"/>
  <c r="K456" i="22" s="1"/>
  <c r="G457" i="22"/>
  <c r="J457" i="22" s="1"/>
  <c r="K457" i="22" s="1"/>
  <c r="G458" i="22"/>
  <c r="J458" i="22" s="1"/>
  <c r="K458" i="22" s="1"/>
  <c r="G459" i="22"/>
  <c r="J459" i="22" s="1"/>
  <c r="K459" i="22" s="1"/>
  <c r="G460" i="22"/>
  <c r="J460" i="22" s="1"/>
  <c r="K460" i="22" s="1"/>
  <c r="G461" i="22"/>
  <c r="J461" i="22" s="1"/>
  <c r="K461" i="22" s="1"/>
  <c r="G462" i="22"/>
  <c r="J462" i="22" s="1"/>
  <c r="K462" i="22" s="1"/>
  <c r="G463" i="22"/>
  <c r="J463" i="22" s="1"/>
  <c r="K463" i="22" s="1"/>
  <c r="G464" i="22"/>
  <c r="J464" i="22" s="1"/>
  <c r="K464" i="22" s="1"/>
  <c r="G465" i="22"/>
  <c r="J465" i="22" s="1"/>
  <c r="K465" i="22" s="1"/>
  <c r="G466" i="22"/>
  <c r="J466" i="22" s="1"/>
  <c r="K466" i="22" s="1"/>
  <c r="G467" i="22"/>
  <c r="J467" i="22" s="1"/>
  <c r="K467" i="22" s="1"/>
  <c r="G468" i="22"/>
  <c r="J468" i="22" s="1"/>
  <c r="K468" i="22" s="1"/>
  <c r="G469" i="22"/>
  <c r="J469" i="22" s="1"/>
  <c r="K469" i="22" s="1"/>
  <c r="G470" i="22"/>
  <c r="J470" i="22" s="1"/>
  <c r="K470" i="22" s="1"/>
  <c r="G471" i="22"/>
  <c r="J471" i="22" s="1"/>
  <c r="K471" i="22" s="1"/>
  <c r="G472" i="22"/>
  <c r="J472" i="22" s="1"/>
  <c r="K472" i="22" s="1"/>
  <c r="G473" i="22"/>
  <c r="J473" i="22" s="1"/>
  <c r="K473" i="22" s="1"/>
  <c r="G474" i="22"/>
  <c r="J474" i="22" s="1"/>
  <c r="K474" i="22" s="1"/>
  <c r="G475" i="22"/>
  <c r="J475" i="22" s="1"/>
  <c r="K475" i="22" s="1"/>
  <c r="G476" i="22"/>
  <c r="J476" i="22" s="1"/>
  <c r="K476" i="22" s="1"/>
  <c r="G477" i="22"/>
  <c r="J477" i="22" s="1"/>
  <c r="K477" i="22" s="1"/>
  <c r="G478" i="22"/>
  <c r="J478" i="22" s="1"/>
  <c r="K478" i="22" s="1"/>
  <c r="G479" i="22"/>
  <c r="J479" i="22" s="1"/>
  <c r="K479" i="22" s="1"/>
  <c r="G480" i="22"/>
  <c r="J480" i="22" s="1"/>
  <c r="K480" i="22" s="1"/>
  <c r="G481" i="22"/>
  <c r="J481" i="22" s="1"/>
  <c r="K481" i="22" s="1"/>
  <c r="G482" i="22"/>
  <c r="J482" i="22" s="1"/>
  <c r="K482" i="22" s="1"/>
  <c r="G483" i="22"/>
  <c r="J483" i="22" s="1"/>
  <c r="K483" i="22" s="1"/>
  <c r="G484" i="22"/>
  <c r="J484" i="22" s="1"/>
  <c r="K484" i="22" s="1"/>
  <c r="G485" i="22"/>
  <c r="J485" i="22" s="1"/>
  <c r="K485" i="22" s="1"/>
  <c r="G486" i="22"/>
  <c r="J486" i="22" s="1"/>
  <c r="K486" i="22" s="1"/>
  <c r="G487" i="22"/>
  <c r="J487" i="22" s="1"/>
  <c r="K487" i="22" s="1"/>
  <c r="G488" i="22"/>
  <c r="J488" i="22" s="1"/>
  <c r="K488" i="22" s="1"/>
  <c r="G489" i="22"/>
  <c r="J489" i="22" s="1"/>
  <c r="K489" i="22" s="1"/>
  <c r="G490" i="22"/>
  <c r="J490" i="22" s="1"/>
  <c r="K490" i="22" s="1"/>
  <c r="G491" i="22"/>
  <c r="J491" i="22" s="1"/>
  <c r="K491" i="22" s="1"/>
  <c r="G492" i="22"/>
  <c r="J492" i="22" s="1"/>
  <c r="K492" i="22" s="1"/>
  <c r="G493" i="22"/>
  <c r="J493" i="22" s="1"/>
  <c r="K493" i="22" s="1"/>
  <c r="G494" i="22"/>
  <c r="J494" i="22" s="1"/>
  <c r="K494" i="22" s="1"/>
  <c r="G495" i="22"/>
  <c r="J495" i="22" s="1"/>
  <c r="K495" i="22" s="1"/>
  <c r="G496" i="22"/>
  <c r="J496" i="22" s="1"/>
  <c r="K496" i="22" s="1"/>
  <c r="G497" i="22"/>
  <c r="J497" i="22" s="1"/>
  <c r="K497" i="22" s="1"/>
  <c r="G498" i="22"/>
  <c r="J498" i="22" s="1"/>
  <c r="K498" i="22" s="1"/>
  <c r="G499" i="22"/>
  <c r="J499" i="22" s="1"/>
  <c r="K499" i="22" s="1"/>
  <c r="G500" i="22"/>
  <c r="J500" i="22" s="1"/>
  <c r="K500" i="22" s="1"/>
  <c r="G501" i="22"/>
  <c r="J501" i="22" s="1"/>
  <c r="K501" i="22" s="1"/>
  <c r="G502" i="22"/>
  <c r="J502" i="22" s="1"/>
  <c r="K502" i="22" s="1"/>
  <c r="G503" i="22"/>
  <c r="J503" i="22" s="1"/>
  <c r="K503" i="22" s="1"/>
  <c r="G504" i="22"/>
  <c r="J504" i="22" s="1"/>
  <c r="K504" i="22" s="1"/>
  <c r="G505" i="22"/>
  <c r="J505" i="22" s="1"/>
  <c r="K505" i="22" s="1"/>
  <c r="G506" i="22"/>
  <c r="J506" i="22" s="1"/>
  <c r="K506" i="22" s="1"/>
  <c r="G507" i="22"/>
  <c r="J507" i="22" s="1"/>
  <c r="K507" i="22" s="1"/>
  <c r="G508" i="22"/>
  <c r="J508" i="22" s="1"/>
  <c r="K508" i="22" s="1"/>
  <c r="G509" i="22"/>
  <c r="J509" i="22" s="1"/>
  <c r="K509" i="22" s="1"/>
  <c r="G510" i="22"/>
  <c r="J510" i="22" s="1"/>
  <c r="K510" i="22" s="1"/>
  <c r="G511" i="22"/>
  <c r="J511" i="22" s="1"/>
  <c r="K511" i="22" s="1"/>
  <c r="G512" i="22"/>
  <c r="J512" i="22" s="1"/>
  <c r="K512" i="22" s="1"/>
  <c r="G513" i="22"/>
  <c r="J513" i="22" s="1"/>
  <c r="K513" i="22" s="1"/>
  <c r="G514" i="22"/>
  <c r="J514" i="22" s="1"/>
  <c r="K514" i="22" s="1"/>
  <c r="G515" i="22"/>
  <c r="J515" i="22" s="1"/>
  <c r="K515" i="22" s="1"/>
  <c r="G516" i="22"/>
  <c r="J516" i="22" s="1"/>
  <c r="K516" i="22" s="1"/>
  <c r="G517" i="22"/>
  <c r="J517" i="22" s="1"/>
  <c r="K517" i="22" s="1"/>
  <c r="G518" i="22"/>
  <c r="J518" i="22" s="1"/>
  <c r="K518" i="22" s="1"/>
  <c r="G519" i="22"/>
  <c r="J519" i="22" s="1"/>
  <c r="K519" i="22" s="1"/>
  <c r="G520" i="22"/>
  <c r="J520" i="22" s="1"/>
  <c r="K520" i="22" s="1"/>
  <c r="G521" i="22"/>
  <c r="J521" i="22" s="1"/>
  <c r="K521" i="22" s="1"/>
  <c r="G522" i="22"/>
  <c r="J522" i="22" s="1"/>
  <c r="K522" i="22" s="1"/>
  <c r="G523" i="22"/>
  <c r="J523" i="22" s="1"/>
  <c r="K523" i="22" s="1"/>
  <c r="G524" i="22"/>
  <c r="J524" i="22" s="1"/>
  <c r="K524" i="22" s="1"/>
  <c r="G525" i="22"/>
  <c r="J525" i="22" s="1"/>
  <c r="K525" i="22" s="1"/>
  <c r="G526" i="22"/>
  <c r="J526" i="22" s="1"/>
  <c r="K526" i="22" s="1"/>
  <c r="G527" i="22"/>
  <c r="J527" i="22" s="1"/>
  <c r="K527" i="22" s="1"/>
  <c r="G528" i="22"/>
  <c r="J528" i="22" s="1"/>
  <c r="K528" i="22" s="1"/>
  <c r="G529" i="22"/>
  <c r="J529" i="22" s="1"/>
  <c r="K529" i="22" s="1"/>
  <c r="G530" i="22"/>
  <c r="J530" i="22" s="1"/>
  <c r="K530" i="22" s="1"/>
  <c r="G531" i="22"/>
  <c r="J531" i="22" s="1"/>
  <c r="K531" i="22" s="1"/>
  <c r="G532" i="22"/>
  <c r="J532" i="22" s="1"/>
  <c r="K532" i="22" s="1"/>
  <c r="G533" i="22"/>
  <c r="J533" i="22" s="1"/>
  <c r="K533" i="22" s="1"/>
  <c r="G534" i="22"/>
  <c r="J534" i="22" s="1"/>
  <c r="K534" i="22" s="1"/>
  <c r="G535" i="22"/>
  <c r="J535" i="22" s="1"/>
  <c r="K535" i="22" s="1"/>
  <c r="G536" i="22"/>
  <c r="J536" i="22" s="1"/>
  <c r="K536" i="22" s="1"/>
  <c r="G537" i="22"/>
  <c r="J537" i="22" s="1"/>
  <c r="K537" i="22" s="1"/>
  <c r="G538" i="22"/>
  <c r="J538" i="22" s="1"/>
  <c r="K538" i="22" s="1"/>
  <c r="G539" i="22"/>
  <c r="J539" i="22" s="1"/>
  <c r="K539" i="22" s="1"/>
  <c r="G540" i="22"/>
  <c r="J540" i="22" s="1"/>
  <c r="K540" i="22" s="1"/>
  <c r="G541" i="22"/>
  <c r="J541" i="22" s="1"/>
  <c r="K541" i="22" s="1"/>
  <c r="G542" i="22"/>
  <c r="J542" i="22" s="1"/>
  <c r="K542" i="22" s="1"/>
  <c r="G543" i="22"/>
  <c r="J543" i="22" s="1"/>
  <c r="K543" i="22" s="1"/>
  <c r="G544" i="22"/>
  <c r="J544" i="22" s="1"/>
  <c r="K544" i="22" s="1"/>
  <c r="G545" i="22"/>
  <c r="J545" i="22" s="1"/>
  <c r="K545" i="22" s="1"/>
  <c r="G546" i="22"/>
  <c r="J546" i="22" s="1"/>
  <c r="K546" i="22" s="1"/>
  <c r="G547" i="22"/>
  <c r="J547" i="22" s="1"/>
  <c r="K547" i="22" s="1"/>
  <c r="G548" i="22"/>
  <c r="J548" i="22" s="1"/>
  <c r="K548" i="22" s="1"/>
  <c r="G549" i="22"/>
  <c r="J549" i="22" s="1"/>
  <c r="K549" i="22" s="1"/>
  <c r="G550" i="22"/>
  <c r="J550" i="22" s="1"/>
  <c r="K550" i="22" s="1"/>
  <c r="G551" i="22"/>
  <c r="J551" i="22" s="1"/>
  <c r="K551" i="22" s="1"/>
  <c r="G552" i="22"/>
  <c r="J552" i="22" s="1"/>
  <c r="K552" i="22" s="1"/>
  <c r="G553" i="22"/>
  <c r="J553" i="22" s="1"/>
  <c r="K553" i="22" s="1"/>
  <c r="G554" i="22"/>
  <c r="J554" i="22" s="1"/>
  <c r="K554" i="22" s="1"/>
  <c r="G555" i="22"/>
  <c r="J555" i="22" s="1"/>
  <c r="K555" i="22" s="1"/>
  <c r="G556" i="22"/>
  <c r="J556" i="22" s="1"/>
  <c r="K556" i="22" s="1"/>
  <c r="G557" i="22"/>
  <c r="J557" i="22" s="1"/>
  <c r="G558" i="22"/>
  <c r="J558" i="22" s="1"/>
  <c r="K558" i="22" s="1"/>
  <c r="G559" i="22"/>
  <c r="J559" i="22" s="1"/>
  <c r="K559" i="22" s="1"/>
  <c r="G560" i="22"/>
  <c r="J560" i="22" s="1"/>
  <c r="K560" i="22" s="1"/>
  <c r="G561" i="22"/>
  <c r="J561" i="22" s="1"/>
  <c r="K561" i="22" s="1"/>
  <c r="G562" i="22"/>
  <c r="J562" i="22" s="1"/>
  <c r="K562" i="22" s="1"/>
  <c r="G563" i="22"/>
  <c r="J563" i="22" s="1"/>
  <c r="K563" i="22" s="1"/>
  <c r="G564" i="22"/>
  <c r="J564" i="22" s="1"/>
  <c r="K564" i="22" s="1"/>
  <c r="G565" i="22"/>
  <c r="J565" i="22" s="1"/>
  <c r="K565" i="22" s="1"/>
  <c r="G566" i="22"/>
  <c r="J566" i="22" s="1"/>
  <c r="K566" i="22" s="1"/>
  <c r="G567" i="22"/>
  <c r="J567" i="22" s="1"/>
  <c r="K567" i="22" s="1"/>
  <c r="G568" i="22"/>
  <c r="J568" i="22" s="1"/>
  <c r="K568" i="22" s="1"/>
  <c r="G569" i="22"/>
  <c r="J569" i="22" s="1"/>
  <c r="K569" i="22" s="1"/>
  <c r="G570" i="22"/>
  <c r="J570" i="22" s="1"/>
  <c r="K570" i="22" s="1"/>
  <c r="G571" i="22"/>
  <c r="J571" i="22" s="1"/>
  <c r="K571" i="22" s="1"/>
  <c r="G572" i="22"/>
  <c r="J572" i="22" s="1"/>
  <c r="K572" i="22" s="1"/>
  <c r="G573" i="22"/>
  <c r="J573" i="22" s="1"/>
  <c r="K573" i="22" s="1"/>
  <c r="G574" i="22"/>
  <c r="J574" i="22" s="1"/>
  <c r="K574" i="22" s="1"/>
  <c r="G575" i="22"/>
  <c r="J575" i="22" s="1"/>
  <c r="K575" i="22" s="1"/>
  <c r="G576" i="22"/>
  <c r="J576" i="22" s="1"/>
  <c r="K576" i="22" s="1"/>
  <c r="G577" i="22"/>
  <c r="J577" i="22" s="1"/>
  <c r="K577" i="22" s="1"/>
  <c r="G578" i="22"/>
  <c r="J578" i="22" s="1"/>
  <c r="K578" i="22" s="1"/>
  <c r="G579" i="22"/>
  <c r="J579" i="22" s="1"/>
  <c r="K579" i="22" s="1"/>
  <c r="G580" i="22"/>
  <c r="J580" i="22" s="1"/>
  <c r="K580" i="22" s="1"/>
  <c r="G581" i="22"/>
  <c r="J581" i="22" s="1"/>
  <c r="K581" i="22" s="1"/>
  <c r="G582" i="22"/>
  <c r="J582" i="22" s="1"/>
  <c r="K582" i="22" s="1"/>
  <c r="G583" i="22"/>
  <c r="J583" i="22" s="1"/>
  <c r="K583" i="22" s="1"/>
  <c r="G584" i="22"/>
  <c r="J584" i="22" s="1"/>
  <c r="K584" i="22" s="1"/>
  <c r="G585" i="22"/>
  <c r="J585" i="22" s="1"/>
  <c r="K585" i="22" s="1"/>
  <c r="G586" i="22"/>
  <c r="J586" i="22" s="1"/>
  <c r="K586" i="22" s="1"/>
  <c r="G587" i="22"/>
  <c r="J587" i="22" s="1"/>
  <c r="K587" i="22" s="1"/>
  <c r="G588" i="22"/>
  <c r="J588" i="22" s="1"/>
  <c r="K588" i="22" s="1"/>
  <c r="G589" i="22"/>
  <c r="J589" i="22" s="1"/>
  <c r="K589" i="22" s="1"/>
  <c r="G590" i="22"/>
  <c r="J590" i="22" s="1"/>
  <c r="K590" i="22" s="1"/>
  <c r="G591" i="22"/>
  <c r="J591" i="22" s="1"/>
  <c r="K591" i="22" s="1"/>
  <c r="G592" i="22"/>
  <c r="J592" i="22" s="1"/>
  <c r="K592" i="22" s="1"/>
  <c r="G593" i="22"/>
  <c r="J593" i="22" s="1"/>
  <c r="K593" i="22" s="1"/>
  <c r="G594" i="22"/>
  <c r="J594" i="22" s="1"/>
  <c r="K594" i="22" s="1"/>
  <c r="G595" i="22"/>
  <c r="J595" i="22" s="1"/>
  <c r="K595" i="22" s="1"/>
  <c r="G596" i="22"/>
  <c r="J596" i="22" s="1"/>
  <c r="K596" i="22" s="1"/>
  <c r="G597" i="22"/>
  <c r="J597" i="22" s="1"/>
  <c r="K597" i="22" s="1"/>
  <c r="G598" i="22"/>
  <c r="J598" i="22" s="1"/>
  <c r="K598" i="22" s="1"/>
  <c r="G599" i="22"/>
  <c r="J599" i="22" s="1"/>
  <c r="K599" i="22" s="1"/>
  <c r="G600" i="22"/>
  <c r="J600" i="22" s="1"/>
  <c r="K600" i="22" s="1"/>
  <c r="G601" i="22"/>
  <c r="J601" i="22" s="1"/>
  <c r="K601" i="22" s="1"/>
  <c r="G602" i="22"/>
  <c r="J602" i="22" s="1"/>
  <c r="K602" i="22" s="1"/>
  <c r="G603" i="22"/>
  <c r="J603" i="22" s="1"/>
  <c r="K603" i="22" s="1"/>
  <c r="G604" i="22"/>
  <c r="J604" i="22" s="1"/>
  <c r="K604" i="22" s="1"/>
  <c r="G605" i="22"/>
  <c r="J605" i="22" s="1"/>
  <c r="K605" i="22" s="1"/>
  <c r="G606" i="22"/>
  <c r="J606" i="22" s="1"/>
  <c r="K606" i="22" s="1"/>
  <c r="G607" i="22"/>
  <c r="J607" i="22" s="1"/>
  <c r="K607" i="22" s="1"/>
  <c r="G608" i="22"/>
  <c r="J608" i="22" s="1"/>
  <c r="K608" i="22" s="1"/>
  <c r="G609" i="22"/>
  <c r="J609" i="22" s="1"/>
  <c r="K609" i="22" s="1"/>
  <c r="G610" i="22"/>
  <c r="J610" i="22" s="1"/>
  <c r="K610" i="22" s="1"/>
  <c r="G611" i="22"/>
  <c r="J611" i="22" s="1"/>
  <c r="K611" i="22" s="1"/>
  <c r="G612" i="22"/>
  <c r="J612" i="22" s="1"/>
  <c r="K612" i="22" s="1"/>
  <c r="G613" i="22"/>
  <c r="J613" i="22" s="1"/>
  <c r="K613" i="22" s="1"/>
  <c r="G614" i="22"/>
  <c r="J614" i="22" s="1"/>
  <c r="K614" i="22" s="1"/>
  <c r="G615" i="22"/>
  <c r="J615" i="22" s="1"/>
  <c r="K615" i="22" s="1"/>
  <c r="G616" i="22"/>
  <c r="J616" i="22" s="1"/>
  <c r="K616" i="22" s="1"/>
  <c r="G617" i="22"/>
  <c r="J617" i="22" s="1"/>
  <c r="K617" i="22" s="1"/>
  <c r="G618" i="22"/>
  <c r="J618" i="22" s="1"/>
  <c r="K618" i="22" s="1"/>
  <c r="G619" i="22"/>
  <c r="J619" i="22" s="1"/>
  <c r="K619" i="22" s="1"/>
  <c r="G620" i="22"/>
  <c r="J620" i="22" s="1"/>
  <c r="K620" i="22" s="1"/>
  <c r="G621" i="22"/>
  <c r="J621" i="22" s="1"/>
  <c r="K621" i="22" s="1"/>
  <c r="G622" i="22"/>
  <c r="J622" i="22" s="1"/>
  <c r="K622" i="22" s="1"/>
  <c r="G623" i="22"/>
  <c r="J623" i="22" s="1"/>
  <c r="K623" i="22" s="1"/>
  <c r="G624" i="22"/>
  <c r="J624" i="22" s="1"/>
  <c r="K624" i="22" s="1"/>
  <c r="G625" i="22"/>
  <c r="J625" i="22" s="1"/>
  <c r="K625" i="22" s="1"/>
  <c r="G626" i="22"/>
  <c r="J626" i="22" s="1"/>
  <c r="K626" i="22" s="1"/>
  <c r="G627" i="22"/>
  <c r="J627" i="22" s="1"/>
  <c r="K627" i="22" s="1"/>
  <c r="G628" i="22"/>
  <c r="J628" i="22" s="1"/>
  <c r="K628" i="22" s="1"/>
  <c r="G629" i="22"/>
  <c r="J629" i="22" s="1"/>
  <c r="K629" i="22" s="1"/>
  <c r="G630" i="22"/>
  <c r="J630" i="22" s="1"/>
  <c r="K630" i="22" s="1"/>
  <c r="G631" i="22"/>
  <c r="J631" i="22" s="1"/>
  <c r="K631" i="22" s="1"/>
  <c r="G632" i="22"/>
  <c r="J632" i="22" s="1"/>
  <c r="K632" i="22" s="1"/>
  <c r="G633" i="22"/>
  <c r="J633" i="22" s="1"/>
  <c r="K633" i="22" s="1"/>
  <c r="G634" i="22"/>
  <c r="J634" i="22" s="1"/>
  <c r="K634" i="22" s="1"/>
  <c r="G635" i="22"/>
  <c r="J635" i="22" s="1"/>
  <c r="K635" i="22" s="1"/>
  <c r="G636" i="22"/>
  <c r="J636" i="22" s="1"/>
  <c r="K636" i="22" s="1"/>
  <c r="G637" i="22"/>
  <c r="J637" i="22" s="1"/>
  <c r="K637" i="22" s="1"/>
  <c r="G638" i="22"/>
  <c r="J638" i="22" s="1"/>
  <c r="K638" i="22" s="1"/>
  <c r="G639" i="22"/>
  <c r="J639" i="22" s="1"/>
  <c r="K639" i="22" s="1"/>
  <c r="G640" i="22"/>
  <c r="J640" i="22" s="1"/>
  <c r="K640" i="22" s="1"/>
  <c r="G641" i="22"/>
  <c r="J641" i="22" s="1"/>
  <c r="K641" i="22" s="1"/>
  <c r="G642" i="22"/>
  <c r="J642" i="22" s="1"/>
  <c r="K642" i="22" s="1"/>
  <c r="G643" i="22"/>
  <c r="J643" i="22" s="1"/>
  <c r="K643" i="22" s="1"/>
  <c r="G644" i="22"/>
  <c r="J644" i="22" s="1"/>
  <c r="K644" i="22" s="1"/>
  <c r="G645" i="22"/>
  <c r="J645" i="22" s="1"/>
  <c r="K645" i="22" s="1"/>
  <c r="G646" i="22"/>
  <c r="J646" i="22" s="1"/>
  <c r="K646" i="22" s="1"/>
  <c r="G647" i="22"/>
  <c r="J647" i="22" s="1"/>
  <c r="K647" i="22" s="1"/>
  <c r="G648" i="22"/>
  <c r="J648" i="22" s="1"/>
  <c r="K648" i="22" s="1"/>
  <c r="G649" i="22"/>
  <c r="J649" i="22" s="1"/>
  <c r="K649" i="22" s="1"/>
  <c r="G650" i="22"/>
  <c r="J650" i="22" s="1"/>
  <c r="K650" i="22" s="1"/>
  <c r="G651" i="22"/>
  <c r="J651" i="22" s="1"/>
  <c r="K651" i="22" s="1"/>
  <c r="G652" i="22"/>
  <c r="J652" i="22" s="1"/>
  <c r="K652" i="22" s="1"/>
  <c r="G653" i="22"/>
  <c r="J653" i="22" s="1"/>
  <c r="K653" i="22" s="1"/>
  <c r="G654" i="22"/>
  <c r="J654" i="22" s="1"/>
  <c r="K654" i="22" s="1"/>
  <c r="G655" i="22"/>
  <c r="J655" i="22" s="1"/>
  <c r="K655" i="22" s="1"/>
  <c r="G656" i="22"/>
  <c r="J656" i="22" s="1"/>
  <c r="K656" i="22" s="1"/>
  <c r="G657" i="22"/>
  <c r="J657" i="22" s="1"/>
  <c r="K657" i="22" s="1"/>
  <c r="G658" i="22"/>
  <c r="J658" i="22" s="1"/>
  <c r="K658" i="22" s="1"/>
  <c r="G659" i="22"/>
  <c r="J659" i="22" s="1"/>
  <c r="K659" i="22" s="1"/>
  <c r="G660" i="22"/>
  <c r="J660" i="22" s="1"/>
  <c r="G661" i="22"/>
  <c r="J661" i="22" s="1"/>
  <c r="K661" i="22" s="1"/>
  <c r="G662" i="22"/>
  <c r="J662" i="22" s="1"/>
  <c r="K662" i="22" s="1"/>
  <c r="G663" i="22"/>
  <c r="J663" i="22" s="1"/>
  <c r="K663" i="22" s="1"/>
  <c r="G664" i="22"/>
  <c r="J664" i="22" s="1"/>
  <c r="K664" i="22" s="1"/>
  <c r="G665" i="22"/>
  <c r="J665" i="22" s="1"/>
  <c r="K665" i="22" s="1"/>
  <c r="G666" i="22"/>
  <c r="J666" i="22" s="1"/>
  <c r="K666" i="22" s="1"/>
  <c r="G667" i="22"/>
  <c r="J667" i="22" s="1"/>
  <c r="K667" i="22" s="1"/>
  <c r="G668" i="22"/>
  <c r="J668" i="22" s="1"/>
  <c r="K668" i="22" s="1"/>
  <c r="G669" i="22"/>
  <c r="J669" i="22" s="1"/>
  <c r="K669" i="22" s="1"/>
  <c r="G670" i="22"/>
  <c r="J670" i="22" s="1"/>
  <c r="K670" i="22" s="1"/>
  <c r="G671" i="22"/>
  <c r="J671" i="22" s="1"/>
  <c r="K671" i="22" s="1"/>
  <c r="G672" i="22"/>
  <c r="J672" i="22" s="1"/>
  <c r="K672" i="22" s="1"/>
  <c r="G673" i="22"/>
  <c r="J673" i="22" s="1"/>
  <c r="K673" i="22" s="1"/>
  <c r="G674" i="22"/>
  <c r="J674" i="22" s="1"/>
  <c r="K674" i="22" s="1"/>
  <c r="G675" i="22"/>
  <c r="J675" i="22" s="1"/>
  <c r="K675" i="22" s="1"/>
  <c r="G676" i="22"/>
  <c r="J676" i="22" s="1"/>
  <c r="K676" i="22" s="1"/>
  <c r="G677" i="22"/>
  <c r="J677" i="22" s="1"/>
  <c r="K677" i="22" s="1"/>
  <c r="G678" i="22"/>
  <c r="J678" i="22" s="1"/>
  <c r="K678" i="22" s="1"/>
  <c r="G679" i="22"/>
  <c r="J679" i="22" s="1"/>
  <c r="K679" i="22" s="1"/>
  <c r="G680" i="22"/>
  <c r="J680" i="22" s="1"/>
  <c r="K680" i="22" s="1"/>
  <c r="G681" i="22"/>
  <c r="J681" i="22" s="1"/>
  <c r="K681" i="22" s="1"/>
  <c r="G682" i="22"/>
  <c r="J682" i="22" s="1"/>
  <c r="K682" i="22" s="1"/>
  <c r="G683" i="22"/>
  <c r="J683" i="22" s="1"/>
  <c r="K683" i="22" s="1"/>
  <c r="G684" i="22"/>
  <c r="J684" i="22" s="1"/>
  <c r="K684" i="22" s="1"/>
  <c r="G685" i="22"/>
  <c r="J685" i="22" s="1"/>
  <c r="K685" i="22" s="1"/>
  <c r="G686" i="22"/>
  <c r="J686" i="22" s="1"/>
  <c r="K686" i="22" s="1"/>
  <c r="G687" i="22"/>
  <c r="J687" i="22" s="1"/>
  <c r="K687" i="22" s="1"/>
  <c r="G688" i="22"/>
  <c r="J688" i="22" s="1"/>
  <c r="K688" i="22" s="1"/>
  <c r="G689" i="22"/>
  <c r="J689" i="22" s="1"/>
  <c r="K689" i="22" s="1"/>
  <c r="G690" i="22"/>
  <c r="J690" i="22" s="1"/>
  <c r="K690" i="22" s="1"/>
  <c r="G691" i="22"/>
  <c r="J691" i="22" s="1"/>
  <c r="K691" i="22" s="1"/>
  <c r="G692" i="22"/>
  <c r="J692" i="22" s="1"/>
  <c r="K692" i="22" s="1"/>
  <c r="G693" i="22"/>
  <c r="J693" i="22" s="1"/>
  <c r="K693" i="22" s="1"/>
  <c r="G694" i="22"/>
  <c r="J694" i="22" s="1"/>
  <c r="K694" i="22" s="1"/>
  <c r="G695" i="22"/>
  <c r="J695" i="22" s="1"/>
  <c r="K695" i="22" s="1"/>
  <c r="G696" i="22"/>
  <c r="J696" i="22" s="1"/>
  <c r="K696" i="22" s="1"/>
  <c r="G697" i="22"/>
  <c r="J697" i="22" s="1"/>
  <c r="K697" i="22" s="1"/>
  <c r="G698" i="22"/>
  <c r="J698" i="22" s="1"/>
  <c r="K698" i="22" s="1"/>
  <c r="G699" i="22"/>
  <c r="J699" i="22" s="1"/>
  <c r="K699" i="22" s="1"/>
  <c r="G700" i="22"/>
  <c r="J700" i="22" s="1"/>
  <c r="K700" i="22" s="1"/>
  <c r="G701" i="22"/>
  <c r="J701" i="22" s="1"/>
  <c r="K701" i="22" s="1"/>
  <c r="G702" i="22"/>
  <c r="J702" i="22" s="1"/>
  <c r="K702" i="22" s="1"/>
  <c r="G703" i="22"/>
  <c r="J703" i="22" s="1"/>
  <c r="K703" i="22" s="1"/>
  <c r="G704" i="22"/>
  <c r="J704" i="22" s="1"/>
  <c r="K704" i="22" s="1"/>
  <c r="G705" i="22"/>
  <c r="J705" i="22" s="1"/>
  <c r="K705" i="22" s="1"/>
  <c r="G706" i="22"/>
  <c r="J706" i="22" s="1"/>
  <c r="K706" i="22" s="1"/>
  <c r="G707" i="22"/>
  <c r="J707" i="22" s="1"/>
  <c r="K707" i="22" s="1"/>
  <c r="G708" i="22"/>
  <c r="J708" i="22" s="1"/>
  <c r="K708" i="22" s="1"/>
  <c r="G709" i="22"/>
  <c r="J709" i="22" s="1"/>
  <c r="K709" i="22" s="1"/>
  <c r="G710" i="22"/>
  <c r="J710" i="22" s="1"/>
  <c r="K710" i="22" s="1"/>
  <c r="G711" i="22"/>
  <c r="J711" i="22" s="1"/>
  <c r="K711" i="22" s="1"/>
  <c r="G712" i="22"/>
  <c r="J712" i="22" s="1"/>
  <c r="K712" i="22" s="1"/>
  <c r="G713" i="22"/>
  <c r="J713" i="22" s="1"/>
  <c r="K713" i="22" s="1"/>
  <c r="G714" i="22"/>
  <c r="J714" i="22" s="1"/>
  <c r="K714" i="22" s="1"/>
  <c r="G715" i="22"/>
  <c r="J715" i="22" s="1"/>
  <c r="K715" i="22" s="1"/>
  <c r="G716" i="22"/>
  <c r="J716" i="22" s="1"/>
  <c r="K716" i="22" s="1"/>
  <c r="G717" i="22"/>
  <c r="J717" i="22" s="1"/>
  <c r="K717" i="22" s="1"/>
  <c r="G718" i="22"/>
  <c r="J718" i="22" s="1"/>
  <c r="K718" i="22" s="1"/>
  <c r="G719" i="22"/>
  <c r="J719" i="22" s="1"/>
  <c r="K719" i="22" s="1"/>
  <c r="G720" i="22"/>
  <c r="J720" i="22" s="1"/>
  <c r="K720" i="22" s="1"/>
  <c r="G721" i="22"/>
  <c r="J721" i="22" s="1"/>
  <c r="K721" i="22" s="1"/>
  <c r="G722" i="22"/>
  <c r="J722" i="22" s="1"/>
  <c r="K722" i="22" s="1"/>
  <c r="G723" i="22"/>
  <c r="J723" i="22" s="1"/>
  <c r="K723" i="22" s="1"/>
  <c r="G724" i="22"/>
  <c r="J724" i="22" s="1"/>
  <c r="K724" i="22" s="1"/>
  <c r="G725" i="22"/>
  <c r="J725" i="22" s="1"/>
  <c r="K725" i="22" s="1"/>
  <c r="G726" i="22"/>
  <c r="J726" i="22" s="1"/>
  <c r="K726" i="22" s="1"/>
  <c r="G727" i="22"/>
  <c r="J727" i="22" s="1"/>
  <c r="K727" i="22" s="1"/>
  <c r="G728" i="22"/>
  <c r="J728" i="22" s="1"/>
  <c r="K728" i="22" s="1"/>
  <c r="G729" i="22"/>
  <c r="J729" i="22" s="1"/>
  <c r="K729" i="22" s="1"/>
  <c r="G730" i="22"/>
  <c r="J730" i="22" s="1"/>
  <c r="K730" i="22" s="1"/>
  <c r="G731" i="22"/>
  <c r="J731" i="22" s="1"/>
  <c r="K731" i="22" s="1"/>
  <c r="G732" i="22"/>
  <c r="J732" i="22" s="1"/>
  <c r="K732" i="22" s="1"/>
  <c r="G733" i="22"/>
  <c r="J733" i="22" s="1"/>
  <c r="K733" i="22" s="1"/>
  <c r="G734" i="22"/>
  <c r="J734" i="22" s="1"/>
  <c r="K734" i="22" s="1"/>
  <c r="G735" i="22"/>
  <c r="J735" i="22" s="1"/>
  <c r="K735" i="22" s="1"/>
  <c r="G736" i="22"/>
  <c r="J736" i="22" s="1"/>
  <c r="K736" i="22" s="1"/>
  <c r="G737" i="22"/>
  <c r="J737" i="22" s="1"/>
  <c r="K737" i="22" s="1"/>
  <c r="G738" i="22"/>
  <c r="J738" i="22" s="1"/>
  <c r="K738" i="22" s="1"/>
  <c r="G739" i="22"/>
  <c r="J739" i="22" s="1"/>
  <c r="K739" i="22" s="1"/>
  <c r="G740" i="22"/>
  <c r="J740" i="22" s="1"/>
  <c r="K740" i="22" s="1"/>
  <c r="G741" i="22"/>
  <c r="J741" i="22" s="1"/>
  <c r="K741" i="22" s="1"/>
  <c r="G742" i="22"/>
  <c r="J742" i="22" s="1"/>
  <c r="K742" i="22" s="1"/>
  <c r="G743" i="22"/>
  <c r="J743" i="22" s="1"/>
  <c r="K743" i="22" s="1"/>
  <c r="G744" i="22"/>
  <c r="J744" i="22" s="1"/>
  <c r="K744" i="22" s="1"/>
  <c r="G745" i="22"/>
  <c r="J745" i="22" s="1"/>
  <c r="K745" i="22" s="1"/>
  <c r="G746" i="22"/>
  <c r="J746" i="22" s="1"/>
  <c r="K746" i="22" s="1"/>
  <c r="G747" i="22"/>
  <c r="J747" i="22" s="1"/>
  <c r="K747" i="22" s="1"/>
  <c r="G748" i="22"/>
  <c r="J748" i="22" s="1"/>
  <c r="K748" i="22" s="1"/>
  <c r="G749" i="22"/>
  <c r="J749" i="22" s="1"/>
  <c r="K749" i="22" s="1"/>
  <c r="G750" i="22"/>
  <c r="J750" i="22" s="1"/>
  <c r="K750" i="22" s="1"/>
  <c r="G751" i="22"/>
  <c r="J751" i="22" s="1"/>
  <c r="K751" i="22" s="1"/>
  <c r="G752" i="22"/>
  <c r="J752" i="22" s="1"/>
  <c r="K752" i="22" s="1"/>
  <c r="G753" i="22"/>
  <c r="J753" i="22" s="1"/>
  <c r="K753" i="22" s="1"/>
  <c r="G754" i="22"/>
  <c r="J754" i="22" s="1"/>
  <c r="K754" i="22" s="1"/>
  <c r="G755" i="22"/>
  <c r="J755" i="22" s="1"/>
  <c r="K755" i="22" s="1"/>
  <c r="G756" i="22"/>
  <c r="J756" i="22" s="1"/>
  <c r="K756" i="22" s="1"/>
  <c r="G757" i="22"/>
  <c r="J757" i="22" s="1"/>
  <c r="K757" i="22" s="1"/>
  <c r="G758" i="22"/>
  <c r="J758" i="22" s="1"/>
  <c r="K758" i="22" s="1"/>
  <c r="G759" i="22"/>
  <c r="J759" i="22" s="1"/>
  <c r="K759" i="22" s="1"/>
  <c r="G760" i="22"/>
  <c r="J760" i="22" s="1"/>
  <c r="K760" i="22" s="1"/>
  <c r="G761" i="22"/>
  <c r="J761" i="22" s="1"/>
  <c r="K761" i="22" s="1"/>
  <c r="G762" i="22"/>
  <c r="J762" i="22" s="1"/>
  <c r="K762" i="22" s="1"/>
  <c r="G763" i="22"/>
  <c r="J763" i="22" s="1"/>
  <c r="K763" i="22" s="1"/>
  <c r="G764" i="22"/>
  <c r="J764" i="22" s="1"/>
  <c r="K764" i="22" s="1"/>
  <c r="G765" i="22"/>
  <c r="J765" i="22" s="1"/>
  <c r="K765" i="22" s="1"/>
  <c r="G766" i="22"/>
  <c r="J766" i="22" s="1"/>
  <c r="K766" i="22" s="1"/>
  <c r="G767" i="22"/>
  <c r="J767" i="22" s="1"/>
  <c r="K767" i="22" s="1"/>
  <c r="G768" i="22"/>
  <c r="J768" i="22" s="1"/>
  <c r="K768" i="22" s="1"/>
  <c r="G769" i="22"/>
  <c r="J769" i="22" s="1"/>
  <c r="G770" i="22"/>
  <c r="J770" i="22" s="1"/>
  <c r="K770" i="22" s="1"/>
  <c r="G771" i="22"/>
  <c r="J771" i="22" s="1"/>
  <c r="K771" i="22" s="1"/>
  <c r="G772" i="22"/>
  <c r="J772" i="22" s="1"/>
  <c r="K772" i="22" s="1"/>
  <c r="G773" i="22"/>
  <c r="J773" i="22" s="1"/>
  <c r="K773" i="22" s="1"/>
  <c r="G774" i="22"/>
  <c r="J774" i="22" s="1"/>
  <c r="K774" i="22" s="1"/>
  <c r="G775" i="22"/>
  <c r="J775" i="22" s="1"/>
  <c r="K775" i="22" s="1"/>
  <c r="G776" i="22"/>
  <c r="J776" i="22" s="1"/>
  <c r="K776" i="22" s="1"/>
  <c r="G777" i="22"/>
  <c r="J777" i="22" s="1"/>
  <c r="K777" i="22" s="1"/>
  <c r="G778" i="22"/>
  <c r="J778" i="22" s="1"/>
  <c r="K778" i="22" s="1"/>
  <c r="G779" i="22"/>
  <c r="J779" i="22" s="1"/>
  <c r="K779" i="22" s="1"/>
  <c r="G780" i="22"/>
  <c r="J780" i="22" s="1"/>
  <c r="K780" i="22" s="1"/>
  <c r="G781" i="22"/>
  <c r="J781" i="22" s="1"/>
  <c r="K781" i="22" s="1"/>
  <c r="G782" i="22"/>
  <c r="J782" i="22" s="1"/>
  <c r="K782" i="22" s="1"/>
  <c r="G783" i="22"/>
  <c r="J783" i="22" s="1"/>
  <c r="K783" i="22" s="1"/>
  <c r="G784" i="22"/>
  <c r="J784" i="22" s="1"/>
  <c r="K784" i="22" s="1"/>
  <c r="G785" i="22"/>
  <c r="J785" i="22" s="1"/>
  <c r="K785" i="22" s="1"/>
  <c r="G786" i="22"/>
  <c r="J786" i="22" s="1"/>
  <c r="K786" i="22" s="1"/>
  <c r="G787" i="22"/>
  <c r="J787" i="22" s="1"/>
  <c r="K787" i="22" s="1"/>
  <c r="G788" i="22"/>
  <c r="J788" i="22" s="1"/>
  <c r="K788" i="22" s="1"/>
  <c r="G789" i="22"/>
  <c r="J789" i="22" s="1"/>
  <c r="K789" i="22" s="1"/>
  <c r="G790" i="22"/>
  <c r="J790" i="22" s="1"/>
  <c r="K790" i="22" s="1"/>
  <c r="G791" i="22"/>
  <c r="J791" i="22" s="1"/>
  <c r="K791" i="22" s="1"/>
  <c r="G792" i="22"/>
  <c r="J792" i="22" s="1"/>
  <c r="K792" i="22" s="1"/>
  <c r="G793" i="22"/>
  <c r="J793" i="22" s="1"/>
  <c r="K793" i="22" s="1"/>
  <c r="G794" i="22"/>
  <c r="J794" i="22" s="1"/>
  <c r="K794" i="22" s="1"/>
  <c r="G795" i="22"/>
  <c r="J795" i="22" s="1"/>
  <c r="K795" i="22" s="1"/>
  <c r="G796" i="22"/>
  <c r="J796" i="22" s="1"/>
  <c r="K796" i="22" s="1"/>
  <c r="G797" i="22"/>
  <c r="J797" i="22" s="1"/>
  <c r="K797" i="22" s="1"/>
  <c r="G798" i="22"/>
  <c r="J798" i="22" s="1"/>
  <c r="K798" i="22" s="1"/>
  <c r="G799" i="22"/>
  <c r="J799" i="22" s="1"/>
  <c r="K799" i="22" s="1"/>
  <c r="G800" i="22"/>
  <c r="J800" i="22" s="1"/>
  <c r="K800" i="22" s="1"/>
  <c r="G801" i="22"/>
  <c r="J801" i="22" s="1"/>
  <c r="K801" i="22" s="1"/>
  <c r="G802" i="22"/>
  <c r="J802" i="22" s="1"/>
  <c r="K802" i="22" s="1"/>
  <c r="G803" i="22"/>
  <c r="J803" i="22" s="1"/>
  <c r="K803" i="22" s="1"/>
  <c r="G804" i="22"/>
  <c r="J804" i="22" s="1"/>
  <c r="K804" i="22" s="1"/>
  <c r="G805" i="22"/>
  <c r="J805" i="22" s="1"/>
  <c r="K805" i="22" s="1"/>
  <c r="G806" i="22"/>
  <c r="J806" i="22" s="1"/>
  <c r="K806" i="22" s="1"/>
  <c r="G807" i="22"/>
  <c r="J807" i="22" s="1"/>
  <c r="K807" i="22" s="1"/>
  <c r="G808" i="22"/>
  <c r="J808" i="22" s="1"/>
  <c r="K808" i="22" s="1"/>
  <c r="G809" i="22"/>
  <c r="J809" i="22" s="1"/>
  <c r="K809" i="22" s="1"/>
  <c r="G810" i="22"/>
  <c r="J810" i="22" s="1"/>
  <c r="K810" i="22" s="1"/>
  <c r="G811" i="22"/>
  <c r="J811" i="22" s="1"/>
  <c r="K811" i="22" s="1"/>
  <c r="G812" i="22"/>
  <c r="J812" i="22" s="1"/>
  <c r="K812" i="22" s="1"/>
  <c r="G813" i="22"/>
  <c r="J813" i="22" s="1"/>
  <c r="K813" i="22" s="1"/>
  <c r="G814" i="22"/>
  <c r="J814" i="22" s="1"/>
  <c r="K814" i="22" s="1"/>
  <c r="G815" i="22"/>
  <c r="J815" i="22" s="1"/>
  <c r="K815" i="22" s="1"/>
  <c r="G816" i="22"/>
  <c r="J816" i="22" s="1"/>
  <c r="K816" i="22" s="1"/>
  <c r="G817" i="22"/>
  <c r="J817" i="22" s="1"/>
  <c r="K817" i="22" s="1"/>
  <c r="G818" i="22"/>
  <c r="J818" i="22" s="1"/>
  <c r="K818" i="22" s="1"/>
  <c r="G819" i="22"/>
  <c r="J819" i="22" s="1"/>
  <c r="K819" i="22" s="1"/>
  <c r="G820" i="22"/>
  <c r="J820" i="22" s="1"/>
  <c r="K820" i="22" s="1"/>
  <c r="G821" i="22"/>
  <c r="J821" i="22" s="1"/>
  <c r="K821" i="22" s="1"/>
  <c r="G822" i="22"/>
  <c r="J822" i="22" s="1"/>
  <c r="K822" i="22" s="1"/>
  <c r="G823" i="22"/>
  <c r="J823" i="22" s="1"/>
  <c r="K823" i="22" s="1"/>
  <c r="G824" i="22"/>
  <c r="J824" i="22" s="1"/>
  <c r="K824" i="22" s="1"/>
  <c r="G825" i="22"/>
  <c r="J825" i="22" s="1"/>
  <c r="K825" i="22" s="1"/>
  <c r="G826" i="22"/>
  <c r="J826" i="22" s="1"/>
  <c r="K826" i="22" s="1"/>
  <c r="G827" i="22"/>
  <c r="J827" i="22" s="1"/>
  <c r="K827" i="22" s="1"/>
  <c r="G828" i="22"/>
  <c r="J828" i="22" s="1"/>
  <c r="K828" i="22" s="1"/>
  <c r="G829" i="22"/>
  <c r="J829" i="22" s="1"/>
  <c r="K829" i="22" s="1"/>
  <c r="G830" i="22"/>
  <c r="J830" i="22" s="1"/>
  <c r="K830" i="22" s="1"/>
  <c r="G831" i="22"/>
  <c r="J831" i="22" s="1"/>
  <c r="K831" i="22" s="1"/>
  <c r="G832" i="22"/>
  <c r="J832" i="22" s="1"/>
  <c r="K832" i="22" s="1"/>
  <c r="G833" i="22"/>
  <c r="J833" i="22" s="1"/>
  <c r="G834" i="22"/>
  <c r="J834" i="22" s="1"/>
  <c r="K834" i="22" s="1"/>
  <c r="G835" i="22"/>
  <c r="J835" i="22" s="1"/>
  <c r="K835" i="22" s="1"/>
  <c r="G836" i="22"/>
  <c r="J836" i="22" s="1"/>
  <c r="K836" i="22" s="1"/>
  <c r="G837" i="22"/>
  <c r="J837" i="22" s="1"/>
  <c r="K837" i="22" s="1"/>
  <c r="G838" i="22"/>
  <c r="J838" i="22" s="1"/>
  <c r="K838" i="22" s="1"/>
  <c r="G839" i="22"/>
  <c r="J839" i="22" s="1"/>
  <c r="K839" i="22" s="1"/>
  <c r="G840" i="22"/>
  <c r="J840" i="22" s="1"/>
  <c r="K840" i="22" s="1"/>
  <c r="G841" i="22"/>
  <c r="J841" i="22" s="1"/>
  <c r="G842" i="22"/>
  <c r="J842" i="22" s="1"/>
  <c r="K842" i="22" s="1"/>
  <c r="G843" i="22"/>
  <c r="J843" i="22" s="1"/>
  <c r="K843" i="22" s="1"/>
  <c r="G844" i="22"/>
  <c r="J844" i="22" s="1"/>
  <c r="K844" i="22" s="1"/>
  <c r="G845" i="22"/>
  <c r="J845" i="22" s="1"/>
  <c r="K845" i="22" s="1"/>
  <c r="G846" i="22"/>
  <c r="J846" i="22" s="1"/>
  <c r="K846" i="22" s="1"/>
  <c r="G847" i="22"/>
  <c r="J847" i="22" s="1"/>
  <c r="K847" i="22" s="1"/>
  <c r="G848" i="22"/>
  <c r="J848" i="22" s="1"/>
  <c r="K848" i="22" s="1"/>
  <c r="G849" i="22"/>
  <c r="J849" i="22" s="1"/>
  <c r="G850" i="22"/>
  <c r="J850" i="22" s="1"/>
  <c r="K850" i="22" s="1"/>
  <c r="G851" i="22"/>
  <c r="J851" i="22" s="1"/>
  <c r="K851" i="22" s="1"/>
  <c r="G852" i="22"/>
  <c r="J852" i="22" s="1"/>
  <c r="K852" i="22" s="1"/>
  <c r="G853" i="22"/>
  <c r="J853" i="22" s="1"/>
  <c r="K853" i="22" s="1"/>
  <c r="G854" i="22"/>
  <c r="J854" i="22" s="1"/>
  <c r="K854" i="22" s="1"/>
  <c r="G855" i="22"/>
  <c r="J855" i="22" s="1"/>
  <c r="K855" i="22" s="1"/>
  <c r="G856" i="22"/>
  <c r="J856" i="22" s="1"/>
  <c r="K856" i="22" s="1"/>
  <c r="G857" i="22"/>
  <c r="J857" i="22" s="1"/>
  <c r="G858" i="22"/>
  <c r="J858" i="22" s="1"/>
  <c r="K858" i="22" s="1"/>
  <c r="G859" i="22"/>
  <c r="J859" i="22" s="1"/>
  <c r="K859" i="22" s="1"/>
  <c r="G860" i="22"/>
  <c r="J860" i="22" s="1"/>
  <c r="K860" i="22" s="1"/>
  <c r="G861" i="22"/>
  <c r="J861" i="22" s="1"/>
  <c r="K861" i="22" s="1"/>
  <c r="G862" i="22"/>
  <c r="J862" i="22" s="1"/>
  <c r="K862" i="22" s="1"/>
  <c r="G863" i="22"/>
  <c r="J863" i="22" s="1"/>
  <c r="K863" i="22" s="1"/>
  <c r="G864" i="22"/>
  <c r="J864" i="22" s="1"/>
  <c r="K864" i="22" s="1"/>
  <c r="G865" i="22"/>
  <c r="J865" i="22" s="1"/>
  <c r="G866" i="22"/>
  <c r="J866" i="22" s="1"/>
  <c r="K866" i="22" s="1"/>
  <c r="G867" i="22"/>
  <c r="J867" i="22" s="1"/>
  <c r="K867" i="22" s="1"/>
  <c r="G868" i="22"/>
  <c r="J868" i="22" s="1"/>
  <c r="K868" i="22" s="1"/>
  <c r="G869" i="22"/>
  <c r="J869" i="22" s="1"/>
  <c r="K869" i="22" s="1"/>
  <c r="G870" i="22"/>
  <c r="J870" i="22" s="1"/>
  <c r="K870" i="22" s="1"/>
  <c r="G871" i="22"/>
  <c r="J871" i="22" s="1"/>
  <c r="K871" i="22" s="1"/>
  <c r="G872" i="22"/>
  <c r="J872" i="22" s="1"/>
  <c r="K872" i="22" s="1"/>
  <c r="G873" i="22"/>
  <c r="J873" i="22" s="1"/>
  <c r="G874" i="22"/>
  <c r="J874" i="22" s="1"/>
  <c r="K874" i="22" s="1"/>
  <c r="G875" i="22"/>
  <c r="J875" i="22" s="1"/>
  <c r="K875" i="22" s="1"/>
  <c r="G876" i="22"/>
  <c r="J876" i="22" s="1"/>
  <c r="K876" i="22" s="1"/>
  <c r="G877" i="22"/>
  <c r="J877" i="22" s="1"/>
  <c r="K877" i="22" s="1"/>
  <c r="G878" i="22"/>
  <c r="J878" i="22" s="1"/>
  <c r="K878" i="22" s="1"/>
  <c r="G879" i="22"/>
  <c r="J879" i="22" s="1"/>
  <c r="K879" i="22" s="1"/>
  <c r="G880" i="22"/>
  <c r="J880" i="22" s="1"/>
  <c r="K880" i="22" s="1"/>
  <c r="G881" i="22"/>
  <c r="J881" i="22" s="1"/>
  <c r="K881" i="22" s="1"/>
  <c r="G882" i="22"/>
  <c r="J882" i="22" s="1"/>
  <c r="K882" i="22" s="1"/>
  <c r="G883" i="22"/>
  <c r="J883" i="22" s="1"/>
  <c r="K883" i="22" s="1"/>
  <c r="G884" i="22"/>
  <c r="J884" i="22" s="1"/>
  <c r="K884" i="22" s="1"/>
  <c r="G885" i="22"/>
  <c r="J885" i="22" s="1"/>
  <c r="K885" i="22" s="1"/>
  <c r="G886" i="22"/>
  <c r="J886" i="22" s="1"/>
  <c r="K886" i="22" s="1"/>
  <c r="G887" i="22"/>
  <c r="J887" i="22" s="1"/>
  <c r="K887" i="22" s="1"/>
  <c r="G888" i="22"/>
  <c r="J888" i="22" s="1"/>
  <c r="K888" i="22" s="1"/>
  <c r="G889" i="22"/>
  <c r="J889" i="22" s="1"/>
  <c r="K889" i="22" s="1"/>
  <c r="G890" i="22"/>
  <c r="J890" i="22" s="1"/>
  <c r="K890" i="22" s="1"/>
  <c r="G891" i="22"/>
  <c r="J891" i="22" s="1"/>
  <c r="K891" i="22" s="1"/>
  <c r="G892" i="22"/>
  <c r="J892" i="22" s="1"/>
  <c r="K892" i="22" s="1"/>
  <c r="G893" i="22"/>
  <c r="J893" i="22" s="1"/>
  <c r="K893" i="22" s="1"/>
  <c r="G894" i="22"/>
  <c r="J894" i="22" s="1"/>
  <c r="K894" i="22" s="1"/>
  <c r="G895" i="22"/>
  <c r="J895" i="22" s="1"/>
  <c r="K895" i="22" s="1"/>
  <c r="G896" i="22"/>
  <c r="J896" i="22" s="1"/>
  <c r="K896" i="22" s="1"/>
  <c r="G897" i="22"/>
  <c r="J897" i="22" s="1"/>
  <c r="K897" i="22" s="1"/>
  <c r="G898" i="22"/>
  <c r="J898" i="22" s="1"/>
  <c r="K898" i="22" s="1"/>
  <c r="G899" i="22"/>
  <c r="J899" i="22" s="1"/>
  <c r="K899" i="22" s="1"/>
  <c r="G900" i="22"/>
  <c r="J900" i="22" s="1"/>
  <c r="K900" i="22" s="1"/>
  <c r="G901" i="22"/>
  <c r="J901" i="22" s="1"/>
  <c r="K901" i="22" s="1"/>
  <c r="G902" i="22"/>
  <c r="J902" i="22" s="1"/>
  <c r="K902" i="22" s="1"/>
  <c r="G903" i="22"/>
  <c r="J903" i="22" s="1"/>
  <c r="K903" i="22" s="1"/>
  <c r="G904" i="22"/>
  <c r="J904" i="22" s="1"/>
  <c r="K904" i="22" s="1"/>
  <c r="G905" i="22"/>
  <c r="J905" i="22" s="1"/>
  <c r="K905" i="22" s="1"/>
  <c r="G906" i="22"/>
  <c r="J906" i="22" s="1"/>
  <c r="K906" i="22" s="1"/>
  <c r="G907" i="22"/>
  <c r="J907" i="22" s="1"/>
  <c r="K907" i="22" s="1"/>
  <c r="G908" i="22"/>
  <c r="J908" i="22" s="1"/>
  <c r="K908" i="22" s="1"/>
  <c r="G909" i="22"/>
  <c r="J909" i="22" s="1"/>
  <c r="K909" i="22" s="1"/>
  <c r="G910" i="22"/>
  <c r="J910" i="22" s="1"/>
  <c r="K910" i="22" s="1"/>
  <c r="G911" i="22"/>
  <c r="J911" i="22" s="1"/>
  <c r="K911" i="22" s="1"/>
  <c r="G912" i="22"/>
  <c r="J912" i="22" s="1"/>
  <c r="K912" i="22" s="1"/>
  <c r="G913" i="22"/>
  <c r="J913" i="22" s="1"/>
  <c r="K913" i="22" s="1"/>
  <c r="G914" i="22"/>
  <c r="J914" i="22" s="1"/>
  <c r="K914" i="22" s="1"/>
  <c r="G915" i="22"/>
  <c r="J915" i="22" s="1"/>
  <c r="K915" i="22" s="1"/>
  <c r="G916" i="22"/>
  <c r="J916" i="22" s="1"/>
  <c r="K916" i="22" s="1"/>
  <c r="G917" i="22"/>
  <c r="J917" i="22" s="1"/>
  <c r="K917" i="22" s="1"/>
  <c r="G918" i="22"/>
  <c r="J918" i="22" s="1"/>
  <c r="K918" i="22" s="1"/>
  <c r="G919" i="22"/>
  <c r="J919" i="22" s="1"/>
  <c r="K919" i="22" s="1"/>
  <c r="G920" i="22"/>
  <c r="J920" i="22" s="1"/>
  <c r="K920" i="22" s="1"/>
  <c r="G921" i="22"/>
  <c r="J921" i="22" s="1"/>
  <c r="K921" i="22" s="1"/>
  <c r="G922" i="22"/>
  <c r="J922" i="22" s="1"/>
  <c r="K922" i="22" s="1"/>
  <c r="G923" i="22"/>
  <c r="J923" i="22" s="1"/>
  <c r="K923" i="22" s="1"/>
  <c r="G924" i="22"/>
  <c r="J924" i="22" s="1"/>
  <c r="K924" i="22" s="1"/>
  <c r="G925" i="22"/>
  <c r="J925" i="22" s="1"/>
  <c r="K925" i="22" s="1"/>
  <c r="G926" i="22"/>
  <c r="J926" i="22" s="1"/>
  <c r="K926" i="22" s="1"/>
  <c r="G927" i="22"/>
  <c r="J927" i="22" s="1"/>
  <c r="K927" i="22" s="1"/>
  <c r="G928" i="22"/>
  <c r="J928" i="22" s="1"/>
  <c r="K928" i="22" s="1"/>
  <c r="G929" i="22"/>
  <c r="J929" i="22" s="1"/>
  <c r="K929" i="22" s="1"/>
  <c r="G930" i="22"/>
  <c r="J930" i="22" s="1"/>
  <c r="K930" i="22" s="1"/>
  <c r="G931" i="22"/>
  <c r="J931" i="22" s="1"/>
  <c r="K931" i="22" s="1"/>
  <c r="G932" i="22"/>
  <c r="J932" i="22" s="1"/>
  <c r="K932" i="22" s="1"/>
  <c r="G933" i="22"/>
  <c r="J933" i="22" s="1"/>
  <c r="K933" i="22" s="1"/>
  <c r="G934" i="22"/>
  <c r="J934" i="22" s="1"/>
  <c r="K934" i="22" s="1"/>
  <c r="G935" i="22"/>
  <c r="J935" i="22" s="1"/>
  <c r="K935" i="22" s="1"/>
  <c r="G936" i="22"/>
  <c r="J936" i="22" s="1"/>
  <c r="K936" i="22" s="1"/>
  <c r="G937" i="22"/>
  <c r="J937" i="22" s="1"/>
  <c r="K937" i="22" s="1"/>
  <c r="G938" i="22"/>
  <c r="J938" i="22" s="1"/>
  <c r="K938" i="22" s="1"/>
  <c r="G939" i="22"/>
  <c r="J939" i="22" s="1"/>
  <c r="K939" i="22" s="1"/>
  <c r="G940" i="22"/>
  <c r="J940" i="22" s="1"/>
  <c r="K940" i="22" s="1"/>
  <c r="G941" i="22"/>
  <c r="J941" i="22" s="1"/>
  <c r="K941" i="22" s="1"/>
  <c r="G942" i="22"/>
  <c r="J942" i="22" s="1"/>
  <c r="K942" i="22" s="1"/>
  <c r="G943" i="22"/>
  <c r="J943" i="22" s="1"/>
  <c r="K943" i="22" s="1"/>
  <c r="G944" i="22"/>
  <c r="J944" i="22" s="1"/>
  <c r="K944" i="22" s="1"/>
  <c r="G945" i="22"/>
  <c r="J945" i="22" s="1"/>
  <c r="K945" i="22" s="1"/>
  <c r="G946" i="22"/>
  <c r="J946" i="22" s="1"/>
  <c r="K946" i="22" s="1"/>
  <c r="G947" i="22"/>
  <c r="J947" i="22" s="1"/>
  <c r="K947" i="22" s="1"/>
  <c r="G948" i="22"/>
  <c r="J948" i="22" s="1"/>
  <c r="K948" i="22" s="1"/>
  <c r="G949" i="22"/>
  <c r="J949" i="22" s="1"/>
  <c r="K949" i="22" s="1"/>
  <c r="G950" i="22"/>
  <c r="J950" i="22" s="1"/>
  <c r="K950" i="22" s="1"/>
  <c r="G951" i="22"/>
  <c r="J951" i="22" s="1"/>
  <c r="K951" i="22" s="1"/>
  <c r="G952" i="22"/>
  <c r="J952" i="22" s="1"/>
  <c r="K952" i="22" s="1"/>
  <c r="G953" i="22"/>
  <c r="J953" i="22" s="1"/>
  <c r="K953" i="22" s="1"/>
  <c r="G954" i="22"/>
  <c r="J954" i="22" s="1"/>
  <c r="K954" i="22" s="1"/>
  <c r="G955" i="22"/>
  <c r="J955" i="22" s="1"/>
  <c r="K955" i="22" s="1"/>
  <c r="G956" i="22"/>
  <c r="J956" i="22" s="1"/>
  <c r="K956" i="22" s="1"/>
  <c r="G957" i="22"/>
  <c r="J957" i="22" s="1"/>
  <c r="K957" i="22" s="1"/>
  <c r="G958" i="22"/>
  <c r="J958" i="22" s="1"/>
  <c r="K958" i="22" s="1"/>
  <c r="G959" i="22"/>
  <c r="J959" i="22" s="1"/>
  <c r="K959" i="22" s="1"/>
  <c r="G960" i="22"/>
  <c r="J960" i="22" s="1"/>
  <c r="K960" i="22" s="1"/>
  <c r="G961" i="22"/>
  <c r="J961" i="22" s="1"/>
  <c r="K961" i="22" s="1"/>
  <c r="G962" i="22"/>
  <c r="J962" i="22" s="1"/>
  <c r="K962" i="22" s="1"/>
  <c r="G963" i="22"/>
  <c r="J963" i="22" s="1"/>
  <c r="K963" i="22" s="1"/>
  <c r="G964" i="22"/>
  <c r="J964" i="22" s="1"/>
  <c r="K964" i="22" s="1"/>
  <c r="G965" i="22"/>
  <c r="J965" i="22" s="1"/>
  <c r="K965" i="22" s="1"/>
  <c r="G966" i="22"/>
  <c r="J966" i="22" s="1"/>
  <c r="K966" i="22" s="1"/>
  <c r="G967" i="22"/>
  <c r="J967" i="22" s="1"/>
  <c r="K967" i="22" s="1"/>
  <c r="G968" i="22"/>
  <c r="J968" i="22" s="1"/>
  <c r="K968" i="22" s="1"/>
  <c r="G969" i="22"/>
  <c r="J969" i="22" s="1"/>
  <c r="K969" i="22" s="1"/>
  <c r="G970" i="22"/>
  <c r="J970" i="22" s="1"/>
  <c r="K970" i="22" s="1"/>
  <c r="G971" i="22"/>
  <c r="J971" i="22" s="1"/>
  <c r="K971" i="22" s="1"/>
  <c r="G972" i="22"/>
  <c r="J972" i="22" s="1"/>
  <c r="K972" i="22" s="1"/>
  <c r="G973" i="22"/>
  <c r="J973" i="22" s="1"/>
  <c r="K973" i="22" s="1"/>
  <c r="G974" i="22"/>
  <c r="J974" i="22" s="1"/>
  <c r="K974" i="22" s="1"/>
  <c r="G975" i="22"/>
  <c r="J975" i="22" s="1"/>
  <c r="K975" i="22" s="1"/>
  <c r="G976" i="22"/>
  <c r="J976" i="22" s="1"/>
  <c r="K976" i="22" s="1"/>
  <c r="G977" i="22"/>
  <c r="J977" i="22" s="1"/>
  <c r="K977" i="22" s="1"/>
  <c r="G978" i="22"/>
  <c r="J978" i="22" s="1"/>
  <c r="K978" i="22" s="1"/>
  <c r="G979" i="22"/>
  <c r="J979" i="22" s="1"/>
  <c r="K979" i="22" s="1"/>
  <c r="G980" i="22"/>
  <c r="J980" i="22" s="1"/>
  <c r="K980" i="22" s="1"/>
  <c r="G981" i="22"/>
  <c r="J981" i="22" s="1"/>
  <c r="K981" i="22" s="1"/>
  <c r="G982" i="22"/>
  <c r="J982" i="22" s="1"/>
  <c r="K982" i="22" s="1"/>
  <c r="G983" i="22"/>
  <c r="J983" i="22" s="1"/>
  <c r="K983" i="22" s="1"/>
  <c r="G984" i="22"/>
  <c r="J984" i="22" s="1"/>
  <c r="K984" i="22" s="1"/>
  <c r="G985" i="22"/>
  <c r="J985" i="22" s="1"/>
  <c r="K985" i="22" s="1"/>
  <c r="G986" i="22"/>
  <c r="J986" i="22" s="1"/>
  <c r="K986" i="22" s="1"/>
  <c r="G987" i="22"/>
  <c r="J987" i="22" s="1"/>
  <c r="K987" i="22" s="1"/>
  <c r="G988" i="22"/>
  <c r="J988" i="22" s="1"/>
  <c r="K988" i="22" s="1"/>
  <c r="G989" i="22"/>
  <c r="J989" i="22" s="1"/>
  <c r="K989" i="22" s="1"/>
  <c r="G990" i="22"/>
  <c r="J990" i="22" s="1"/>
  <c r="K990" i="22" s="1"/>
  <c r="G991" i="22"/>
  <c r="J991" i="22" s="1"/>
  <c r="K991" i="22" s="1"/>
  <c r="G992" i="22"/>
  <c r="J992" i="22" s="1"/>
  <c r="K992" i="22" s="1"/>
  <c r="G993" i="22"/>
  <c r="J993" i="22" s="1"/>
  <c r="K993" i="22" s="1"/>
  <c r="G994" i="22"/>
  <c r="J994" i="22" s="1"/>
  <c r="K994" i="22" s="1"/>
  <c r="G995" i="22"/>
  <c r="J995" i="22" s="1"/>
  <c r="K995" i="22" s="1"/>
  <c r="G996" i="22"/>
  <c r="J996" i="22" s="1"/>
  <c r="K996" i="22" s="1"/>
  <c r="G997" i="22"/>
  <c r="J997" i="22" s="1"/>
  <c r="K997" i="22" s="1"/>
  <c r="G998" i="22"/>
  <c r="J998" i="22" s="1"/>
  <c r="K998" i="22" s="1"/>
  <c r="G999" i="22"/>
  <c r="J999" i="22" s="1"/>
  <c r="K999" i="22" s="1"/>
  <c r="G1000" i="22"/>
  <c r="J1000" i="22" s="1"/>
  <c r="K1000" i="22" s="1"/>
  <c r="G1001" i="22"/>
  <c r="J1001" i="22" s="1"/>
  <c r="K1001" i="22" s="1"/>
  <c r="G1002" i="22"/>
  <c r="J1002" i="22" s="1"/>
  <c r="K1002" i="22" s="1"/>
  <c r="G1003" i="22"/>
  <c r="J1003" i="22" s="1"/>
  <c r="K1003" i="22" s="1"/>
  <c r="G1004" i="22"/>
  <c r="J1004" i="22" s="1"/>
  <c r="K1004" i="22" s="1"/>
  <c r="G1005" i="22"/>
  <c r="J1005" i="22" s="1"/>
  <c r="K1005" i="22" s="1"/>
  <c r="G1006" i="22"/>
  <c r="J1006" i="22" s="1"/>
  <c r="K1006" i="22" s="1"/>
  <c r="G1007" i="22"/>
  <c r="J1007" i="22" s="1"/>
  <c r="K1007" i="22" s="1"/>
  <c r="G1008" i="22"/>
  <c r="J1008" i="22" s="1"/>
  <c r="K1008" i="22" s="1"/>
  <c r="G1009" i="22"/>
  <c r="J1009" i="22" s="1"/>
  <c r="K1009" i="22" s="1"/>
  <c r="G1010" i="22"/>
  <c r="J1010" i="22" s="1"/>
  <c r="K1010" i="22" s="1"/>
  <c r="G1011" i="22"/>
  <c r="J1011" i="22" s="1"/>
  <c r="K1011" i="22" s="1"/>
  <c r="G1012" i="22"/>
  <c r="J1012" i="22" s="1"/>
  <c r="K1012" i="22" s="1"/>
  <c r="G1013" i="22"/>
  <c r="J1013" i="22" s="1"/>
  <c r="K1013" i="22" s="1"/>
  <c r="G1014" i="22"/>
  <c r="J1014" i="22" s="1"/>
  <c r="K1014" i="22" s="1"/>
  <c r="G1015" i="22"/>
  <c r="J1015" i="22" s="1"/>
  <c r="K1015" i="22" s="1"/>
  <c r="G1016" i="22"/>
  <c r="J1016" i="22" s="1"/>
  <c r="K1016" i="22" s="1"/>
  <c r="G1017" i="22"/>
  <c r="J1017" i="22" s="1"/>
  <c r="K1017" i="22" s="1"/>
  <c r="G1018" i="22"/>
  <c r="J1018" i="22" s="1"/>
  <c r="K1018" i="22" s="1"/>
  <c r="G1019" i="22"/>
  <c r="J1019" i="22" s="1"/>
  <c r="K1019" i="22" s="1"/>
  <c r="G1020" i="22"/>
  <c r="J1020" i="22" s="1"/>
  <c r="K1020" i="22" s="1"/>
  <c r="G1021" i="22"/>
  <c r="J1021" i="22" s="1"/>
  <c r="K1021" i="22" s="1"/>
  <c r="G1022" i="22"/>
  <c r="J1022" i="22" s="1"/>
  <c r="K1022" i="22" s="1"/>
  <c r="G1023" i="22"/>
  <c r="J1023" i="22" s="1"/>
  <c r="K1023" i="22" s="1"/>
  <c r="G1024" i="22"/>
  <c r="J1024" i="22" s="1"/>
  <c r="K1024" i="22" s="1"/>
  <c r="G1025" i="22"/>
  <c r="J1025" i="22" s="1"/>
  <c r="K1025" i="22" s="1"/>
  <c r="G1026" i="22"/>
  <c r="J1026" i="22" s="1"/>
  <c r="K1026" i="22" s="1"/>
  <c r="G1027" i="22"/>
  <c r="J1027" i="22" s="1"/>
  <c r="K1027" i="22" s="1"/>
  <c r="G1028" i="22"/>
  <c r="J1028" i="22" s="1"/>
  <c r="K1028" i="22" s="1"/>
  <c r="G1029" i="22"/>
  <c r="J1029" i="22" s="1"/>
  <c r="K1029" i="22" s="1"/>
  <c r="G1030" i="22"/>
  <c r="J1030" i="22" s="1"/>
  <c r="K1030" i="22" s="1"/>
  <c r="G1031" i="22"/>
  <c r="J1031" i="22" s="1"/>
  <c r="K1031" i="22" s="1"/>
  <c r="G1032" i="22"/>
  <c r="J1032" i="22" s="1"/>
  <c r="K1032" i="22" s="1"/>
  <c r="G1033" i="22"/>
  <c r="J1033" i="22" s="1"/>
  <c r="K1033" i="22" s="1"/>
  <c r="G1034" i="22"/>
  <c r="J1034" i="22" s="1"/>
  <c r="K1034" i="22" s="1"/>
  <c r="G1035" i="22"/>
  <c r="J1035" i="22" s="1"/>
  <c r="K1035" i="22" s="1"/>
  <c r="G1036" i="22"/>
  <c r="J1036" i="22" s="1"/>
  <c r="K1036" i="22" s="1"/>
  <c r="G1037" i="22"/>
  <c r="J1037" i="22" s="1"/>
  <c r="K1037" i="22" s="1"/>
  <c r="G1038" i="22"/>
  <c r="J1038" i="22" s="1"/>
  <c r="K1038" i="22" s="1"/>
  <c r="G1039" i="22"/>
  <c r="J1039" i="22" s="1"/>
  <c r="K1039" i="22" s="1"/>
  <c r="G1040" i="22"/>
  <c r="J1040" i="22" s="1"/>
  <c r="K1040" i="22" s="1"/>
  <c r="G1041" i="22"/>
  <c r="J1041" i="22" s="1"/>
  <c r="K1041" i="22" s="1"/>
  <c r="G1042" i="22"/>
  <c r="J1042" i="22" s="1"/>
  <c r="K1042" i="22" s="1"/>
  <c r="G1043" i="22"/>
  <c r="J1043" i="22" s="1"/>
  <c r="K1043" i="22" s="1"/>
  <c r="G1044" i="22"/>
  <c r="J1044" i="22" s="1"/>
  <c r="K1044" i="22" s="1"/>
  <c r="G1045" i="22"/>
  <c r="J1045" i="22" s="1"/>
  <c r="K1045" i="22" s="1"/>
  <c r="G1046" i="22"/>
  <c r="J1046" i="22" s="1"/>
  <c r="K1046" i="22" s="1"/>
  <c r="G1047" i="22"/>
  <c r="J1047" i="22" s="1"/>
  <c r="K1047" i="22" s="1"/>
  <c r="G1048" i="22"/>
  <c r="J1048" i="22" s="1"/>
  <c r="K1048" i="22" s="1"/>
  <c r="G2" i="22"/>
  <c r="J2" i="22" s="1"/>
  <c r="F16" i="10" a="1"/>
  <c r="F16" i="10" s="1"/>
  <c r="E16" i="10" a="1"/>
  <c r="E16" i="10" s="1"/>
  <c r="F15" i="10" a="1"/>
  <c r="F15" i="10" s="1"/>
  <c r="E15" i="10" a="1"/>
  <c r="E15" i="10" s="1"/>
  <c r="F14" i="10" a="1"/>
  <c r="F14" i="10" s="1"/>
  <c r="E14" i="10" a="1"/>
  <c r="E14" i="10" s="1"/>
  <c r="D16" i="10"/>
  <c r="D15" i="10"/>
  <c r="D14" i="10"/>
  <c r="B10" i="1" a="1"/>
  <c r="B10" i="1"/>
  <c r="D10" i="1" a="1"/>
  <c r="D10" i="1"/>
  <c r="E10" i="1"/>
  <c r="D99" i="3"/>
  <c r="D100" i="3"/>
  <c r="D101" i="3"/>
  <c r="D102" i="3"/>
  <c r="D103" i="3"/>
  <c r="D104" i="3"/>
  <c r="D105" i="3"/>
  <c r="D106" i="3"/>
  <c r="D107" i="3"/>
  <c r="D108" i="3"/>
  <c r="D98" i="3"/>
  <c r="B10" i="2" s="1" a="1"/>
  <c r="B10" i="2" s="1"/>
  <c r="D95" i="3"/>
  <c r="D87" i="3"/>
  <c r="D88" i="3"/>
  <c r="D89" i="3"/>
  <c r="D90" i="3"/>
  <c r="D91" i="3"/>
  <c r="D92" i="3"/>
  <c r="D93" i="3"/>
  <c r="D94" i="3"/>
  <c r="D86" i="3"/>
  <c r="D75" i="3"/>
  <c r="D76" i="3"/>
  <c r="D77" i="3"/>
  <c r="D78" i="3"/>
  <c r="D79" i="3"/>
  <c r="D80" i="3"/>
  <c r="D81" i="3"/>
  <c r="D82" i="3"/>
  <c r="D83" i="3"/>
  <c r="D74" i="3"/>
  <c r="D71" i="3"/>
  <c r="D63" i="3"/>
  <c r="D64" i="3"/>
  <c r="D65" i="3"/>
  <c r="D66" i="3"/>
  <c r="D67" i="3"/>
  <c r="D68" i="3"/>
  <c r="D69" i="3"/>
  <c r="D70" i="3"/>
  <c r="D62" i="3"/>
  <c r="D51" i="3"/>
  <c r="D52" i="3"/>
  <c r="D53" i="3"/>
  <c r="D54" i="3"/>
  <c r="D55" i="3"/>
  <c r="D56" i="3"/>
  <c r="D57" i="3"/>
  <c r="D58" i="3"/>
  <c r="D59" i="3"/>
  <c r="D50" i="3"/>
  <c r="D44" i="3"/>
  <c r="D47" i="3"/>
  <c r="D39" i="3"/>
  <c r="D40" i="3"/>
  <c r="D41" i="3"/>
  <c r="D42" i="3"/>
  <c r="D43" i="3"/>
  <c r="D45" i="3"/>
  <c r="D46" i="3"/>
  <c r="D38" i="3"/>
  <c r="D34" i="3"/>
  <c r="D27" i="3"/>
  <c r="D28" i="3"/>
  <c r="D29" i="3"/>
  <c r="D30" i="3"/>
  <c r="D31" i="3"/>
  <c r="D32" i="3"/>
  <c r="D33" i="3"/>
  <c r="D35" i="3"/>
  <c r="D26" i="3"/>
  <c r="D23" i="3"/>
  <c r="D15" i="3"/>
  <c r="D16" i="3"/>
  <c r="D17" i="3"/>
  <c r="D18" i="3"/>
  <c r="D19" i="3"/>
  <c r="D20" i="3"/>
  <c r="D21" i="3"/>
  <c r="D22" i="3"/>
  <c r="D14" i="3"/>
  <c r="D10" i="3"/>
  <c r="D11" i="3"/>
  <c r="C2" i="2" s="1" a="1"/>
  <c r="C2" i="2" s="1"/>
  <c r="D4" i="3"/>
  <c r="D2" i="3"/>
  <c r="E6" i="10" a="1"/>
  <c r="E6" i="10"/>
  <c r="E7" i="10" a="1"/>
  <c r="E7" i="10"/>
  <c r="E8" i="10" a="1"/>
  <c r="E8" i="10"/>
  <c r="E9" i="10" a="1"/>
  <c r="E9" i="10"/>
  <c r="E10" i="10" a="1"/>
  <c r="E10" i="10"/>
  <c r="E11" i="10" a="1"/>
  <c r="E11" i="10"/>
  <c r="E12" i="10" a="1"/>
  <c r="E12" i="10"/>
  <c r="E13" i="10" a="1"/>
  <c r="E13" i="10"/>
  <c r="E5" i="10" a="1"/>
  <c r="E5" i="10"/>
  <c r="D3" i="10"/>
  <c r="D4" i="10"/>
  <c r="D5" i="10"/>
  <c r="D6" i="10"/>
  <c r="D7" i="10"/>
  <c r="D8" i="10"/>
  <c r="D9" i="10"/>
  <c r="D10" i="10"/>
  <c r="D11" i="10"/>
  <c r="D12" i="10"/>
  <c r="D13" i="10"/>
  <c r="D2" i="10"/>
  <c r="F5" i="10" s="1" a="1"/>
  <c r="F5" i="10" s="1"/>
  <c r="D3" i="1" a="1"/>
  <c r="D3" i="1"/>
  <c r="D4" i="1" a="1"/>
  <c r="D4" i="1"/>
  <c r="D5" i="1" a="1"/>
  <c r="D5" i="1"/>
  <c r="D6" i="1" a="1"/>
  <c r="D6" i="1"/>
  <c r="D7" i="1" a="1"/>
  <c r="D7" i="1"/>
  <c r="D8" i="1" a="1"/>
  <c r="D8" i="1"/>
  <c r="D9" i="1" a="1"/>
  <c r="D9" i="1"/>
  <c r="D2" i="1" a="1"/>
  <c r="D2" i="1"/>
  <c r="B2" i="1" a="1"/>
  <c r="B2" i="1" s="1"/>
  <c r="E2" i="1" s="1"/>
  <c r="B9" i="1" a="1"/>
  <c r="B9" i="1" s="1"/>
  <c r="E9" i="1" s="1"/>
  <c r="B8" i="1" a="1"/>
  <c r="B8" i="1" s="1"/>
  <c r="E8" i="1" s="1"/>
  <c r="B7" i="1" a="1"/>
  <c r="B7" i="1" s="1"/>
  <c r="E7" i="1" s="1"/>
  <c r="B6" i="1" a="1"/>
  <c r="B6" i="1" s="1"/>
  <c r="E6" i="1" s="1"/>
  <c r="B5" i="1" a="1"/>
  <c r="B5" i="1" s="1"/>
  <c r="E5" i="1" s="1"/>
  <c r="B4" i="1" a="1"/>
  <c r="B4" i="1" s="1"/>
  <c r="E4" i="1" s="1"/>
  <c r="B3" i="1" a="1"/>
  <c r="B3" i="1" s="1"/>
  <c r="E3" i="1" s="1"/>
  <c r="B2" i="2" a="1"/>
  <c r="B2" i="2" s="1"/>
  <c r="D3" i="3"/>
  <c r="D5" i="3"/>
  <c r="D6" i="3"/>
  <c r="D7" i="3"/>
  <c r="D8" i="3"/>
  <c r="D9" i="3"/>
  <c r="B3" i="2" a="1"/>
  <c r="B3" i="2" s="1"/>
  <c r="B4" i="2" a="1"/>
  <c r="B4" i="2" s="1"/>
  <c r="B5" i="2" a="1"/>
  <c r="B5" i="2" s="1"/>
  <c r="B6" i="2" a="1"/>
  <c r="B6" i="2" s="1"/>
  <c r="B7" i="2" a="1"/>
  <c r="B7" i="2" s="1"/>
  <c r="B8" i="2" a="1"/>
  <c r="B8" i="2" s="1"/>
  <c r="B9" i="2" a="1"/>
  <c r="B9" i="2" s="1"/>
  <c r="C3" i="2" a="1"/>
  <c r="C3" i="2" s="1"/>
  <c r="C4" i="2" a="1"/>
  <c r="C4" i="2" s="1"/>
  <c r="C5" i="2" a="1"/>
  <c r="C5" i="2" s="1"/>
  <c r="C6" i="2" a="1"/>
  <c r="C6" i="2" s="1"/>
  <c r="C7" i="2" a="1"/>
  <c r="C7" i="2" s="1"/>
  <c r="C8" i="2" a="1"/>
  <c r="C8" i="2" s="1"/>
  <c r="C9" i="2" a="1"/>
  <c r="C9" i="2" s="1"/>
  <c r="C50" i="23" l="1"/>
  <c r="D10" i="2"/>
  <c r="L448" i="22"/>
  <c r="M448" i="22" s="1"/>
  <c r="L451" i="22"/>
  <c r="M451" i="22" s="1"/>
  <c r="L454" i="22"/>
  <c r="M454" i="22" s="1"/>
  <c r="L457" i="22"/>
  <c r="M457" i="22" s="1"/>
  <c r="L460" i="22"/>
  <c r="M460" i="22" s="1"/>
  <c r="L463" i="22"/>
  <c r="M463" i="22" s="1"/>
  <c r="L466" i="22"/>
  <c r="M466" i="22" s="1"/>
  <c r="L469" i="22"/>
  <c r="M469" i="22" s="1"/>
  <c r="L472" i="22"/>
  <c r="M472" i="22" s="1"/>
  <c r="L475" i="22"/>
  <c r="M475" i="22" s="1"/>
  <c r="L478" i="22"/>
  <c r="M478" i="22" s="1"/>
  <c r="L481" i="22"/>
  <c r="M481" i="22" s="1"/>
  <c r="L484" i="22"/>
  <c r="M484" i="22" s="1"/>
  <c r="L487" i="22"/>
  <c r="M487" i="22" s="1"/>
  <c r="L490" i="22"/>
  <c r="M490" i="22" s="1"/>
  <c r="L493" i="22"/>
  <c r="M493" i="22" s="1"/>
  <c r="L496" i="22"/>
  <c r="M496" i="22" s="1"/>
  <c r="L499" i="22"/>
  <c r="M499" i="22" s="1"/>
  <c r="L502" i="22"/>
  <c r="M502" i="22" s="1"/>
  <c r="L505" i="22"/>
  <c r="M505" i="22" s="1"/>
  <c r="L508" i="22"/>
  <c r="M508" i="22" s="1"/>
  <c r="L511" i="22"/>
  <c r="M511" i="22" s="1"/>
  <c r="L514" i="22"/>
  <c r="M514" i="22" s="1"/>
  <c r="L517" i="22"/>
  <c r="M517" i="22" s="1"/>
  <c r="L520" i="22"/>
  <c r="M520" i="22" s="1"/>
  <c r="L523" i="22"/>
  <c r="M523" i="22" s="1"/>
  <c r="L526" i="22"/>
  <c r="M526" i="22" s="1"/>
  <c r="L529" i="22"/>
  <c r="M529" i="22" s="1"/>
  <c r="L532" i="22"/>
  <c r="M532" i="22" s="1"/>
  <c r="L535" i="22"/>
  <c r="M535" i="22" s="1"/>
  <c r="L538" i="22"/>
  <c r="M538" i="22" s="1"/>
  <c r="L541" i="22"/>
  <c r="M541" i="22" s="1"/>
  <c r="L544" i="22"/>
  <c r="M544" i="22" s="1"/>
  <c r="L547" i="22"/>
  <c r="M547" i="22" s="1"/>
  <c r="L550" i="22"/>
  <c r="M550" i="22" s="1"/>
  <c r="L553" i="22"/>
  <c r="M553" i="22" s="1"/>
  <c r="L556" i="22"/>
  <c r="M556" i="22" s="1"/>
  <c r="L841" i="22"/>
  <c r="M841" i="22" s="1"/>
  <c r="L844" i="22"/>
  <c r="M844" i="22" s="1"/>
  <c r="L847" i="22"/>
  <c r="M847" i="22" s="1"/>
  <c r="L904" i="22"/>
  <c r="M904" i="22" s="1"/>
  <c r="L907" i="22"/>
  <c r="M907" i="22" s="1"/>
  <c r="L449" i="22"/>
  <c r="M449" i="22" s="1"/>
  <c r="L452" i="22"/>
  <c r="M452" i="22" s="1"/>
  <c r="L455" i="22"/>
  <c r="M455" i="22" s="1"/>
  <c r="L458" i="22"/>
  <c r="M458" i="22" s="1"/>
  <c r="L461" i="22"/>
  <c r="M461" i="22" s="1"/>
  <c r="L464" i="22"/>
  <c r="M464" i="22" s="1"/>
  <c r="L467" i="22"/>
  <c r="M467" i="22" s="1"/>
  <c r="L470" i="22"/>
  <c r="M470" i="22" s="1"/>
  <c r="L473" i="22"/>
  <c r="M473" i="22" s="1"/>
  <c r="L476" i="22"/>
  <c r="M476" i="22" s="1"/>
  <c r="L479" i="22"/>
  <c r="M479" i="22" s="1"/>
  <c r="L482" i="22"/>
  <c r="M482" i="22" s="1"/>
  <c r="L485" i="22"/>
  <c r="M485" i="22" s="1"/>
  <c r="L488" i="22"/>
  <c r="M488" i="22" s="1"/>
  <c r="L491" i="22"/>
  <c r="M491" i="22" s="1"/>
  <c r="L494" i="22"/>
  <c r="M494" i="22" s="1"/>
  <c r="L497" i="22"/>
  <c r="M497" i="22" s="1"/>
  <c r="L500" i="22"/>
  <c r="M500" i="22" s="1"/>
  <c r="L503" i="22"/>
  <c r="M503" i="22" s="1"/>
  <c r="L506" i="22"/>
  <c r="M506" i="22" s="1"/>
  <c r="L509" i="22"/>
  <c r="M509" i="22" s="1"/>
  <c r="L512" i="22"/>
  <c r="M512" i="22" s="1"/>
  <c r="L515" i="22"/>
  <c r="M515" i="22" s="1"/>
  <c r="L518" i="22"/>
  <c r="M518" i="22" s="1"/>
  <c r="L521" i="22"/>
  <c r="M521" i="22" s="1"/>
  <c r="L524" i="22"/>
  <c r="M524" i="22" s="1"/>
  <c r="L527" i="22"/>
  <c r="M527" i="22" s="1"/>
  <c r="L530" i="22"/>
  <c r="M530" i="22" s="1"/>
  <c r="L533" i="22"/>
  <c r="M533" i="22" s="1"/>
  <c r="L536" i="22"/>
  <c r="M536" i="22" s="1"/>
  <c r="L539" i="22"/>
  <c r="M539" i="22" s="1"/>
  <c r="L542" i="22"/>
  <c r="M542" i="22" s="1"/>
  <c r="L545" i="22"/>
  <c r="M545" i="22" s="1"/>
  <c r="L548" i="22"/>
  <c r="M548" i="22" s="1"/>
  <c r="L551" i="22"/>
  <c r="M551" i="22" s="1"/>
  <c r="L554" i="22"/>
  <c r="M554" i="22" s="1"/>
  <c r="L842" i="22"/>
  <c r="M842" i="22" s="1"/>
  <c r="L845" i="22"/>
  <c r="M845" i="22" s="1"/>
  <c r="L848" i="22"/>
  <c r="M848" i="22" s="1"/>
  <c r="L905" i="22"/>
  <c r="M905" i="22" s="1"/>
  <c r="L908" i="22"/>
  <c r="M908" i="22" s="1"/>
  <c r="L911" i="22"/>
  <c r="M911" i="22" s="1"/>
  <c r="L447" i="22"/>
  <c r="M447" i="22" s="1"/>
  <c r="L450" i="22"/>
  <c r="M450" i="22" s="1"/>
  <c r="L453" i="22"/>
  <c r="M453" i="22" s="1"/>
  <c r="L456" i="22"/>
  <c r="M456" i="22" s="1"/>
  <c r="L459" i="22"/>
  <c r="M459" i="22" s="1"/>
  <c r="L462" i="22"/>
  <c r="M462" i="22" s="1"/>
  <c r="L465" i="22"/>
  <c r="M465" i="22" s="1"/>
  <c r="L468" i="22"/>
  <c r="M468" i="22" s="1"/>
  <c r="L471" i="22"/>
  <c r="M471" i="22" s="1"/>
  <c r="L474" i="22"/>
  <c r="M474" i="22" s="1"/>
  <c r="L477" i="22"/>
  <c r="M477" i="22" s="1"/>
  <c r="L480" i="22"/>
  <c r="M480" i="22" s="1"/>
  <c r="L483" i="22"/>
  <c r="M483" i="22" s="1"/>
  <c r="L486" i="22"/>
  <c r="M486" i="22" s="1"/>
  <c r="L489" i="22"/>
  <c r="M489" i="22" s="1"/>
  <c r="L492" i="22"/>
  <c r="M492" i="22" s="1"/>
  <c r="L495" i="22"/>
  <c r="M495" i="22" s="1"/>
  <c r="L498" i="22"/>
  <c r="M498" i="22" s="1"/>
  <c r="L501" i="22"/>
  <c r="M501" i="22" s="1"/>
  <c r="L504" i="22"/>
  <c r="M504" i="22" s="1"/>
  <c r="L507" i="22"/>
  <c r="M507" i="22" s="1"/>
  <c r="L510" i="22"/>
  <c r="M510" i="22" s="1"/>
  <c r="L513" i="22"/>
  <c r="M513" i="22" s="1"/>
  <c r="L516" i="22"/>
  <c r="M516" i="22" s="1"/>
  <c r="L519" i="22"/>
  <c r="M519" i="22" s="1"/>
  <c r="L522" i="22"/>
  <c r="M522" i="22" s="1"/>
  <c r="L525" i="22"/>
  <c r="M525" i="22" s="1"/>
  <c r="L528" i="22"/>
  <c r="M528" i="22" s="1"/>
  <c r="L531" i="22"/>
  <c r="M531" i="22" s="1"/>
  <c r="L534" i="22"/>
  <c r="M534" i="22" s="1"/>
  <c r="L537" i="22"/>
  <c r="M537" i="22" s="1"/>
  <c r="L540" i="22"/>
  <c r="M540" i="22" s="1"/>
  <c r="L543" i="22"/>
  <c r="M543" i="22" s="1"/>
  <c r="L546" i="22"/>
  <c r="M546" i="22" s="1"/>
  <c r="L549" i="22"/>
  <c r="M549" i="22" s="1"/>
  <c r="L552" i="22"/>
  <c r="M552" i="22" s="1"/>
  <c r="L555" i="22"/>
  <c r="M555" i="22" s="1"/>
  <c r="L843" i="22"/>
  <c r="M843" i="22" s="1"/>
  <c r="L846" i="22"/>
  <c r="M846" i="22" s="1"/>
  <c r="L906" i="22"/>
  <c r="M906" i="22" s="1"/>
  <c r="L913" i="22"/>
  <c r="M913" i="22" s="1"/>
  <c r="L986" i="22"/>
  <c r="M986" i="22" s="1"/>
  <c r="L990" i="22"/>
  <c r="M990" i="22" s="1"/>
  <c r="L994" i="22"/>
  <c r="M994" i="22" s="1"/>
  <c r="L1078" i="22"/>
  <c r="M1078" i="22" s="1"/>
  <c r="L1082" i="22"/>
  <c r="M1082" i="22" s="1"/>
  <c r="L1086" i="22"/>
  <c r="M1086" i="22" s="1"/>
  <c r="L1178" i="22"/>
  <c r="M1178" i="22" s="1"/>
  <c r="L1182" i="22"/>
  <c r="M1182" i="22" s="1"/>
  <c r="L1186" i="22"/>
  <c r="M1186" i="22" s="1"/>
  <c r="L1190" i="22"/>
  <c r="M1190" i="22" s="1"/>
  <c r="L1194" i="22"/>
  <c r="M1194" i="22" s="1"/>
  <c r="L909" i="22"/>
  <c r="M909" i="22" s="1"/>
  <c r="L987" i="22"/>
  <c r="M987" i="22" s="1"/>
  <c r="L991" i="22"/>
  <c r="M991" i="22" s="1"/>
  <c r="L995" i="22"/>
  <c r="M995" i="22" s="1"/>
  <c r="L1075" i="22"/>
  <c r="M1075" i="22" s="1"/>
  <c r="L1079" i="22"/>
  <c r="M1079" i="22" s="1"/>
  <c r="L1083" i="22"/>
  <c r="M1083" i="22" s="1"/>
  <c r="L1087" i="22"/>
  <c r="M1087" i="22" s="1"/>
  <c r="L1179" i="22"/>
  <c r="M1179" i="22" s="1"/>
  <c r="L1183" i="22"/>
  <c r="M1183" i="22" s="1"/>
  <c r="L1187" i="22"/>
  <c r="M1187" i="22" s="1"/>
  <c r="L1191" i="22"/>
  <c r="M1191" i="22" s="1"/>
  <c r="L1195" i="22"/>
  <c r="M1195" i="22" s="1"/>
  <c r="L910" i="22"/>
  <c r="M910" i="22" s="1"/>
  <c r="L984" i="22"/>
  <c r="M984" i="22" s="1"/>
  <c r="L988" i="22"/>
  <c r="M988" i="22" s="1"/>
  <c r="L992" i="22"/>
  <c r="M992" i="22" s="1"/>
  <c r="L996" i="22"/>
  <c r="M996" i="22" s="1"/>
  <c r="L1076" i="22"/>
  <c r="M1076" i="22" s="1"/>
  <c r="L1080" i="22"/>
  <c r="M1080" i="22" s="1"/>
  <c r="L1084" i="22"/>
  <c r="M1084" i="22" s="1"/>
  <c r="L1180" i="22"/>
  <c r="M1180" i="22" s="1"/>
  <c r="L1184" i="22"/>
  <c r="M1184" i="22" s="1"/>
  <c r="L1188" i="22"/>
  <c r="M1188" i="22" s="1"/>
  <c r="L1192" i="22"/>
  <c r="M1192" i="22" s="1"/>
  <c r="L1196" i="22"/>
  <c r="M1196" i="22" s="1"/>
  <c r="L903" i="22"/>
  <c r="M903" i="22" s="1"/>
  <c r="L912" i="22"/>
  <c r="M912" i="22" s="1"/>
  <c r="L985" i="22"/>
  <c r="M985" i="22" s="1"/>
  <c r="L989" i="22"/>
  <c r="M989" i="22" s="1"/>
  <c r="L993" i="22"/>
  <c r="M993" i="22" s="1"/>
  <c r="L1077" i="22"/>
  <c r="M1077" i="22" s="1"/>
  <c r="L1081" i="22"/>
  <c r="M1081" i="22" s="1"/>
  <c r="L1085" i="22"/>
  <c r="M1085" i="22" s="1"/>
  <c r="L1181" i="22"/>
  <c r="M1181" i="22" s="1"/>
  <c r="L1185" i="22"/>
  <c r="M1185" i="22" s="1"/>
  <c r="L1189" i="22"/>
  <c r="M1189" i="22" s="1"/>
  <c r="L1193" i="22"/>
  <c r="M1193" i="22" s="1"/>
  <c r="L1358" i="22"/>
  <c r="M1358" i="22" s="1"/>
  <c r="L1362" i="22"/>
  <c r="M1362" i="22" s="1"/>
  <c r="L1366" i="22"/>
  <c r="M1366" i="22" s="1"/>
  <c r="L1370" i="22"/>
  <c r="M1370" i="22" s="1"/>
  <c r="L1374" i="22"/>
  <c r="M1374" i="22" s="1"/>
  <c r="L1378" i="22"/>
  <c r="M1378" i="22" s="1"/>
  <c r="L1382" i="22"/>
  <c r="M1382" i="22" s="1"/>
  <c r="L1386" i="22"/>
  <c r="M1386" i="22" s="1"/>
  <c r="L1390" i="22"/>
  <c r="M1390" i="22" s="1"/>
  <c r="L1394" i="22"/>
  <c r="M1394" i="22" s="1"/>
  <c r="L1670" i="22"/>
  <c r="M1670" i="22" s="1"/>
  <c r="L1674" i="22"/>
  <c r="M1674" i="22" s="1"/>
  <c r="L1678" i="22"/>
  <c r="M1678" i="22" s="1"/>
  <c r="L1682" i="22"/>
  <c r="M1682" i="22" s="1"/>
  <c r="L1686" i="22"/>
  <c r="M1686" i="22" s="1"/>
  <c r="L1690" i="22"/>
  <c r="M1690" i="22" s="1"/>
  <c r="L1694" i="22"/>
  <c r="M1694" i="22" s="1"/>
  <c r="L1698" i="22"/>
  <c r="M1698" i="22" s="1"/>
  <c r="L1702" i="22"/>
  <c r="M1702" i="22" s="1"/>
  <c r="L1706" i="22"/>
  <c r="M1706" i="22" s="1"/>
  <c r="L1710" i="22"/>
  <c r="M1710" i="22" s="1"/>
  <c r="L1714" i="22"/>
  <c r="M1714" i="22" s="1"/>
  <c r="L1718" i="22"/>
  <c r="M1718" i="22" s="1"/>
  <c r="L1722" i="22"/>
  <c r="M1722" i="22" s="1"/>
  <c r="L1726" i="22"/>
  <c r="M1726" i="22" s="1"/>
  <c r="L1275" i="22"/>
  <c r="M1275" i="22" s="1"/>
  <c r="L1359" i="22"/>
  <c r="M1359" i="22" s="1"/>
  <c r="L1363" i="22"/>
  <c r="M1363" i="22" s="1"/>
  <c r="L1367" i="22"/>
  <c r="M1367" i="22" s="1"/>
  <c r="L1371" i="22"/>
  <c r="M1371" i="22" s="1"/>
  <c r="L1375" i="22"/>
  <c r="M1375" i="22" s="1"/>
  <c r="L1379" i="22"/>
  <c r="M1379" i="22" s="1"/>
  <c r="L1383" i="22"/>
  <c r="M1383" i="22" s="1"/>
  <c r="L1387" i="22"/>
  <c r="M1387" i="22" s="1"/>
  <c r="L1391" i="22"/>
  <c r="M1391" i="22" s="1"/>
  <c r="L1395" i="22"/>
  <c r="M1395" i="22" s="1"/>
  <c r="L1671" i="22"/>
  <c r="M1671" i="22" s="1"/>
  <c r="L1675" i="22"/>
  <c r="M1675" i="22" s="1"/>
  <c r="L1679" i="22"/>
  <c r="M1679" i="22" s="1"/>
  <c r="L1683" i="22"/>
  <c r="M1683" i="22" s="1"/>
  <c r="L1687" i="22"/>
  <c r="M1687" i="22" s="1"/>
  <c r="L1691" i="22"/>
  <c r="M1691" i="22" s="1"/>
  <c r="L1695" i="22"/>
  <c r="M1695" i="22" s="1"/>
  <c r="L1699" i="22"/>
  <c r="M1699" i="22" s="1"/>
  <c r="L1703" i="22"/>
  <c r="M1703" i="22" s="1"/>
  <c r="L1707" i="22"/>
  <c r="M1707" i="22" s="1"/>
  <c r="L1711" i="22"/>
  <c r="M1711" i="22" s="1"/>
  <c r="L1715" i="22"/>
  <c r="M1715" i="22" s="1"/>
  <c r="L1719" i="22"/>
  <c r="M1719" i="22" s="1"/>
  <c r="L1723" i="22"/>
  <c r="M1723" i="22" s="1"/>
  <c r="L1360" i="22"/>
  <c r="M1360" i="22" s="1"/>
  <c r="L1364" i="22"/>
  <c r="M1364" i="22" s="1"/>
  <c r="L1368" i="22"/>
  <c r="M1368" i="22" s="1"/>
  <c r="L1372" i="22"/>
  <c r="M1372" i="22" s="1"/>
  <c r="L1376" i="22"/>
  <c r="M1376" i="22" s="1"/>
  <c r="L1380" i="22"/>
  <c r="M1380" i="22" s="1"/>
  <c r="L1384" i="22"/>
  <c r="M1384" i="22" s="1"/>
  <c r="L1388" i="22"/>
  <c r="M1388" i="22" s="1"/>
  <c r="L1392" i="22"/>
  <c r="M1392" i="22" s="1"/>
  <c r="L1396" i="22"/>
  <c r="M1396" i="22" s="1"/>
  <c r="L1672" i="22"/>
  <c r="M1672" i="22" s="1"/>
  <c r="L1676" i="22"/>
  <c r="M1676" i="22" s="1"/>
  <c r="L1680" i="22"/>
  <c r="M1680" i="22" s="1"/>
  <c r="L1684" i="22"/>
  <c r="M1684" i="22" s="1"/>
  <c r="L1688" i="22"/>
  <c r="M1688" i="22" s="1"/>
  <c r="L1692" i="22"/>
  <c r="M1692" i="22" s="1"/>
  <c r="L1696" i="22"/>
  <c r="M1696" i="22" s="1"/>
  <c r="L1700" i="22"/>
  <c r="M1700" i="22" s="1"/>
  <c r="L1704" i="22"/>
  <c r="M1704" i="22" s="1"/>
  <c r="L1708" i="22"/>
  <c r="M1708" i="22" s="1"/>
  <c r="L1712" i="22"/>
  <c r="M1712" i="22" s="1"/>
  <c r="L1716" i="22"/>
  <c r="M1716" i="22" s="1"/>
  <c r="L1720" i="22"/>
  <c r="M1720" i="22" s="1"/>
  <c r="L1724" i="22"/>
  <c r="M1724" i="22" s="1"/>
  <c r="L1361" i="22"/>
  <c r="M1361" i="22" s="1"/>
  <c r="L1365" i="22"/>
  <c r="M1365" i="22" s="1"/>
  <c r="L1369" i="22"/>
  <c r="M1369" i="22" s="1"/>
  <c r="L1373" i="22"/>
  <c r="M1373" i="22" s="1"/>
  <c r="L1377" i="22"/>
  <c r="M1377" i="22" s="1"/>
  <c r="L1381" i="22"/>
  <c r="M1381" i="22" s="1"/>
  <c r="L1385" i="22"/>
  <c r="M1385" i="22" s="1"/>
  <c r="L1389" i="22"/>
  <c r="M1389" i="22" s="1"/>
  <c r="L1393" i="22"/>
  <c r="M1393" i="22" s="1"/>
  <c r="L1669" i="22"/>
  <c r="M1669" i="22" s="1"/>
  <c r="L1673" i="22"/>
  <c r="M1673" i="22" s="1"/>
  <c r="L1677" i="22"/>
  <c r="M1677" i="22" s="1"/>
  <c r="L1681" i="22"/>
  <c r="M1681" i="22" s="1"/>
  <c r="L1685" i="22"/>
  <c r="M1685" i="22" s="1"/>
  <c r="L1689" i="22"/>
  <c r="M1689" i="22" s="1"/>
  <c r="L1693" i="22"/>
  <c r="M1693" i="22" s="1"/>
  <c r="L1697" i="22"/>
  <c r="M1697" i="22" s="1"/>
  <c r="L1701" i="22"/>
  <c r="M1701" i="22" s="1"/>
  <c r="L1705" i="22"/>
  <c r="M1705" i="22" s="1"/>
  <c r="L1709" i="22"/>
  <c r="M1709" i="22" s="1"/>
  <c r="L1713" i="22"/>
  <c r="M1713" i="22" s="1"/>
  <c r="L1717" i="22"/>
  <c r="M1717" i="22" s="1"/>
  <c r="L1721" i="22"/>
  <c r="M1721" i="22" s="1"/>
  <c r="L1725" i="22"/>
  <c r="M1725" i="22" s="1"/>
  <c r="L2015" i="22"/>
  <c r="M2015" i="22" s="1"/>
  <c r="L2019" i="22"/>
  <c r="M2019" i="22" s="1"/>
  <c r="L2023" i="22"/>
  <c r="M2023" i="22" s="1"/>
  <c r="L2027" i="22"/>
  <c r="M2027" i="22" s="1"/>
  <c r="L2031" i="22"/>
  <c r="M2031" i="22" s="1"/>
  <c r="L2035" i="22"/>
  <c r="M2035" i="22" s="1"/>
  <c r="L2039" i="22"/>
  <c r="M2039" i="22" s="1"/>
  <c r="L2219" i="22"/>
  <c r="M2219" i="22" s="1"/>
  <c r="L2223" i="22"/>
  <c r="M2223" i="22" s="1"/>
  <c r="L2227" i="22"/>
  <c r="M2227" i="22" s="1"/>
  <c r="L2231" i="22"/>
  <c r="M2231" i="22" s="1"/>
  <c r="L2235" i="22"/>
  <c r="M2235" i="22" s="1"/>
  <c r="L2239" i="22"/>
  <c r="M2239" i="22" s="1"/>
  <c r="L2243" i="22"/>
  <c r="M2243" i="22" s="1"/>
  <c r="L2247" i="22"/>
  <c r="M2247" i="22" s="1"/>
  <c r="L2016" i="22"/>
  <c r="M2016" i="22" s="1"/>
  <c r="L2020" i="22"/>
  <c r="M2020" i="22" s="1"/>
  <c r="L2024" i="22"/>
  <c r="M2024" i="22" s="1"/>
  <c r="L2028" i="22"/>
  <c r="M2028" i="22" s="1"/>
  <c r="L2032" i="22"/>
  <c r="M2032" i="22" s="1"/>
  <c r="L2036" i="22"/>
  <c r="M2036" i="22" s="1"/>
  <c r="L2216" i="22"/>
  <c r="M2216" i="22" s="1"/>
  <c r="L2220" i="22"/>
  <c r="M2220" i="22" s="1"/>
  <c r="L2224" i="22"/>
  <c r="M2224" i="22" s="1"/>
  <c r="L2228" i="22"/>
  <c r="M2228" i="22" s="1"/>
  <c r="L2232" i="22"/>
  <c r="M2232" i="22" s="1"/>
  <c r="L2236" i="22"/>
  <c r="M2236" i="22" s="1"/>
  <c r="L2240" i="22"/>
  <c r="M2240" i="22" s="1"/>
  <c r="L2244" i="22"/>
  <c r="M2244" i="22" s="1"/>
  <c r="L2248" i="22"/>
  <c r="M2248" i="22" s="1"/>
  <c r="L2013" i="22"/>
  <c r="M2013" i="22" s="1"/>
  <c r="L2017" i="22"/>
  <c r="M2017" i="22" s="1"/>
  <c r="L2021" i="22"/>
  <c r="M2021" i="22" s="1"/>
  <c r="L2025" i="22"/>
  <c r="M2025" i="22" s="1"/>
  <c r="L2029" i="22"/>
  <c r="M2029" i="22" s="1"/>
  <c r="L2033" i="22"/>
  <c r="M2033" i="22" s="1"/>
  <c r="L2037" i="22"/>
  <c r="M2037" i="22" s="1"/>
  <c r="L2217" i="22"/>
  <c r="M2217" i="22" s="1"/>
  <c r="L2221" i="22"/>
  <c r="M2221" i="22" s="1"/>
  <c r="L2225" i="22"/>
  <c r="M2225" i="22" s="1"/>
  <c r="L2229" i="22"/>
  <c r="M2229" i="22" s="1"/>
  <c r="L2233" i="22"/>
  <c r="M2233" i="22" s="1"/>
  <c r="L2237" i="22"/>
  <c r="M2237" i="22" s="1"/>
  <c r="L2241" i="22"/>
  <c r="M2241" i="22" s="1"/>
  <c r="L2245" i="22"/>
  <c r="M2245" i="22" s="1"/>
  <c r="L2249" i="22"/>
  <c r="M2249" i="22" s="1"/>
  <c r="L2014" i="22"/>
  <c r="M2014" i="22" s="1"/>
  <c r="L2018" i="22"/>
  <c r="M2018" i="22" s="1"/>
  <c r="L2022" i="22"/>
  <c r="M2022" i="22" s="1"/>
  <c r="L2026" i="22"/>
  <c r="M2026" i="22" s="1"/>
  <c r="L2030" i="22"/>
  <c r="M2030" i="22" s="1"/>
  <c r="L2034" i="22"/>
  <c r="M2034" i="22" s="1"/>
  <c r="L2038" i="22"/>
  <c r="M2038" i="22" s="1"/>
  <c r="L2218" i="22"/>
  <c r="M2218" i="22" s="1"/>
  <c r="L2222" i="22"/>
  <c r="M2222" i="22" s="1"/>
  <c r="L2226" i="22"/>
  <c r="M2226" i="22" s="1"/>
  <c r="L2230" i="22"/>
  <c r="M2230" i="22" s="1"/>
  <c r="L2234" i="22"/>
  <c r="M2234" i="22" s="1"/>
  <c r="L2238" i="22"/>
  <c r="M2238" i="22" s="1"/>
  <c r="L2242" i="22"/>
  <c r="M2242" i="22" s="1"/>
  <c r="L2246" i="22"/>
  <c r="M2246" i="22" s="1"/>
  <c r="D3" i="23" a="1"/>
  <c r="D3" i="23" s="1"/>
  <c r="D51" i="23" a="1"/>
  <c r="D51" i="23" s="1"/>
  <c r="D6" i="23" a="1"/>
  <c r="D6" i="23" s="1"/>
  <c r="D5" i="23" a="1"/>
  <c r="D5" i="23" s="1"/>
  <c r="D8" i="23" a="1"/>
  <c r="D8" i="23" s="1"/>
  <c r="E8" i="23" s="1"/>
  <c r="D4" i="23" a="1"/>
  <c r="D4" i="23" s="1"/>
  <c r="D7" i="23" a="1"/>
  <c r="D7" i="23" s="1"/>
  <c r="D2" i="23" a="1"/>
  <c r="D2" i="23" s="1"/>
  <c r="D53" i="23" a="1"/>
  <c r="D53" i="23" s="1"/>
  <c r="D16" i="23" a="1"/>
  <c r="D16" i="23" s="1"/>
  <c r="D18" i="23" a="1"/>
  <c r="D18" i="23" s="1"/>
  <c r="D21" i="23" a="1"/>
  <c r="D21" i="23" s="1"/>
  <c r="D17" i="23" a="1"/>
  <c r="D17" i="23" s="1"/>
  <c r="D19" i="23" a="1"/>
  <c r="D19" i="23" s="1"/>
  <c r="D22" i="23" a="1"/>
  <c r="D22" i="23" s="1"/>
  <c r="E22" i="23" s="1"/>
  <c r="D20" i="23" a="1"/>
  <c r="D20" i="23" s="1"/>
  <c r="D55" i="23" a="1"/>
  <c r="D55" i="23" s="1"/>
  <c r="D30" i="23" a="1"/>
  <c r="D30" i="23" s="1"/>
  <c r="D36" i="23" a="1"/>
  <c r="D36" i="23" s="1"/>
  <c r="E36" i="23" s="1"/>
  <c r="D31" i="23" a="1"/>
  <c r="D31" i="23" s="1"/>
  <c r="D33" i="23" a="1"/>
  <c r="D33" i="23" s="1"/>
  <c r="D35" i="23" a="1"/>
  <c r="D35" i="23" s="1"/>
  <c r="D32" i="23" a="1"/>
  <c r="D32" i="23" s="1"/>
  <c r="D34" i="23" a="1"/>
  <c r="D34" i="23" s="1"/>
  <c r="D57" i="23" a="1"/>
  <c r="D57" i="23" s="1"/>
  <c r="D45" i="23" a="1"/>
  <c r="D45" i="23" s="1"/>
  <c r="D47" i="23" a="1"/>
  <c r="D47" i="23" s="1"/>
  <c r="D49" i="23" a="1"/>
  <c r="D49" i="23" s="1"/>
  <c r="D44" i="23" a="1"/>
  <c r="D44" i="23" s="1"/>
  <c r="D46" i="23" a="1"/>
  <c r="D46" i="23" s="1"/>
  <c r="D50" i="23" a="1"/>
  <c r="D50" i="23" s="1"/>
  <c r="D48" i="23" a="1"/>
  <c r="D48" i="23" s="1"/>
  <c r="C10" i="2" a="1"/>
  <c r="C10" i="2" s="1"/>
  <c r="C6" i="24"/>
  <c r="F6" i="24" s="1"/>
  <c r="C30" i="23"/>
  <c r="E30" i="23" s="1"/>
  <c r="C55" i="23"/>
  <c r="E55" i="23" s="1"/>
  <c r="K226" i="22"/>
  <c r="C34" i="23"/>
  <c r="E34" i="23" s="1"/>
  <c r="C6" i="23"/>
  <c r="E6" i="23" s="1"/>
  <c r="C40" i="23"/>
  <c r="E40" i="23" s="1"/>
  <c r="C26" i="23"/>
  <c r="E26" i="23" s="1"/>
  <c r="K1727" i="22"/>
  <c r="C12" i="23"/>
  <c r="E12" i="23" s="1"/>
  <c r="K1611" i="22"/>
  <c r="C39" i="23"/>
  <c r="E39" i="23" s="1"/>
  <c r="K1475" i="22"/>
  <c r="C11" i="23"/>
  <c r="E11" i="23" s="1"/>
  <c r="K1319" i="22"/>
  <c r="K1843" i="22"/>
  <c r="L559" i="22"/>
  <c r="M559" i="22" s="1"/>
  <c r="L562" i="22"/>
  <c r="M562" i="22" s="1"/>
  <c r="L565" i="22"/>
  <c r="M565" i="22" s="1"/>
  <c r="L568" i="22"/>
  <c r="M568" i="22" s="1"/>
  <c r="L571" i="22"/>
  <c r="M571" i="22" s="1"/>
  <c r="L574" i="22"/>
  <c r="M574" i="22" s="1"/>
  <c r="L577" i="22"/>
  <c r="M577" i="22" s="1"/>
  <c r="L580" i="22"/>
  <c r="M580" i="22" s="1"/>
  <c r="L583" i="22"/>
  <c r="M583" i="22" s="1"/>
  <c r="L586" i="22"/>
  <c r="M586" i="22" s="1"/>
  <c r="L589" i="22"/>
  <c r="M589" i="22" s="1"/>
  <c r="L592" i="22"/>
  <c r="M592" i="22" s="1"/>
  <c r="L595" i="22"/>
  <c r="M595" i="22" s="1"/>
  <c r="L598" i="22"/>
  <c r="M598" i="22" s="1"/>
  <c r="L601" i="22"/>
  <c r="M601" i="22" s="1"/>
  <c r="L604" i="22"/>
  <c r="M604" i="22" s="1"/>
  <c r="L607" i="22"/>
  <c r="M607" i="22" s="1"/>
  <c r="L610" i="22"/>
  <c r="M610" i="22" s="1"/>
  <c r="L613" i="22"/>
  <c r="M613" i="22" s="1"/>
  <c r="L616" i="22"/>
  <c r="M616" i="22" s="1"/>
  <c r="L619" i="22"/>
  <c r="M619" i="22" s="1"/>
  <c r="L622" i="22"/>
  <c r="M622" i="22" s="1"/>
  <c r="L625" i="22"/>
  <c r="M625" i="22" s="1"/>
  <c r="L628" i="22"/>
  <c r="M628" i="22" s="1"/>
  <c r="L631" i="22"/>
  <c r="M631" i="22" s="1"/>
  <c r="L634" i="22"/>
  <c r="M634" i="22" s="1"/>
  <c r="L637" i="22"/>
  <c r="M637" i="22" s="1"/>
  <c r="L640" i="22"/>
  <c r="M640" i="22" s="1"/>
  <c r="L643" i="22"/>
  <c r="M643" i="22" s="1"/>
  <c r="L646" i="22"/>
  <c r="M646" i="22" s="1"/>
  <c r="L649" i="22"/>
  <c r="M649" i="22" s="1"/>
  <c r="L652" i="22"/>
  <c r="M652" i="22" s="1"/>
  <c r="L655" i="22"/>
  <c r="M655" i="22" s="1"/>
  <c r="L658" i="22"/>
  <c r="M658" i="22" s="1"/>
  <c r="L835" i="22"/>
  <c r="M835" i="22" s="1"/>
  <c r="L838" i="22"/>
  <c r="M838" i="22" s="1"/>
  <c r="L892" i="22"/>
  <c r="M892" i="22" s="1"/>
  <c r="L895" i="22"/>
  <c r="M895" i="22" s="1"/>
  <c r="L898" i="22"/>
  <c r="M898" i="22" s="1"/>
  <c r="L901" i="22"/>
  <c r="M901" i="22" s="1"/>
  <c r="L557" i="22"/>
  <c r="M557" i="22" s="1"/>
  <c r="L560" i="22"/>
  <c r="M560" i="22" s="1"/>
  <c r="L563" i="22"/>
  <c r="M563" i="22" s="1"/>
  <c r="L566" i="22"/>
  <c r="M566" i="22" s="1"/>
  <c r="L569" i="22"/>
  <c r="M569" i="22" s="1"/>
  <c r="L572" i="22"/>
  <c r="M572" i="22" s="1"/>
  <c r="L575" i="22"/>
  <c r="M575" i="22" s="1"/>
  <c r="L578" i="22"/>
  <c r="M578" i="22" s="1"/>
  <c r="L581" i="22"/>
  <c r="M581" i="22" s="1"/>
  <c r="L584" i="22"/>
  <c r="M584" i="22" s="1"/>
  <c r="L587" i="22"/>
  <c r="M587" i="22" s="1"/>
  <c r="L590" i="22"/>
  <c r="M590" i="22" s="1"/>
  <c r="L593" i="22"/>
  <c r="M593" i="22" s="1"/>
  <c r="L596" i="22"/>
  <c r="M596" i="22" s="1"/>
  <c r="L599" i="22"/>
  <c r="M599" i="22" s="1"/>
  <c r="L602" i="22"/>
  <c r="M602" i="22" s="1"/>
  <c r="L605" i="22"/>
  <c r="M605" i="22" s="1"/>
  <c r="L608" i="22"/>
  <c r="M608" i="22" s="1"/>
  <c r="L611" i="22"/>
  <c r="M611" i="22" s="1"/>
  <c r="L614" i="22"/>
  <c r="M614" i="22" s="1"/>
  <c r="L617" i="22"/>
  <c r="M617" i="22" s="1"/>
  <c r="L620" i="22"/>
  <c r="M620" i="22" s="1"/>
  <c r="L623" i="22"/>
  <c r="M623" i="22" s="1"/>
  <c r="L626" i="22"/>
  <c r="M626" i="22" s="1"/>
  <c r="L629" i="22"/>
  <c r="M629" i="22" s="1"/>
  <c r="L632" i="22"/>
  <c r="M632" i="22" s="1"/>
  <c r="L635" i="22"/>
  <c r="M635" i="22" s="1"/>
  <c r="L638" i="22"/>
  <c r="M638" i="22" s="1"/>
  <c r="L641" i="22"/>
  <c r="M641" i="22" s="1"/>
  <c r="L644" i="22"/>
  <c r="M644" i="22" s="1"/>
  <c r="L647" i="22"/>
  <c r="M647" i="22" s="1"/>
  <c r="L650" i="22"/>
  <c r="M650" i="22" s="1"/>
  <c r="L653" i="22"/>
  <c r="M653" i="22" s="1"/>
  <c r="L656" i="22"/>
  <c r="M656" i="22" s="1"/>
  <c r="L659" i="22"/>
  <c r="M659" i="22" s="1"/>
  <c r="L833" i="22"/>
  <c r="M833" i="22" s="1"/>
  <c r="L836" i="22"/>
  <c r="M836" i="22" s="1"/>
  <c r="L839" i="22"/>
  <c r="M839" i="22" s="1"/>
  <c r="L893" i="22"/>
  <c r="M893" i="22" s="1"/>
  <c r="L896" i="22"/>
  <c r="M896" i="22" s="1"/>
  <c r="L899" i="22"/>
  <c r="M899" i="22" s="1"/>
  <c r="L902" i="22"/>
  <c r="M902" i="22" s="1"/>
  <c r="L558" i="22"/>
  <c r="M558" i="22" s="1"/>
  <c r="L561" i="22"/>
  <c r="M561" i="22" s="1"/>
  <c r="L564" i="22"/>
  <c r="M564" i="22" s="1"/>
  <c r="L567" i="22"/>
  <c r="M567" i="22" s="1"/>
  <c r="L570" i="22"/>
  <c r="M570" i="22" s="1"/>
  <c r="L573" i="22"/>
  <c r="M573" i="22" s="1"/>
  <c r="L576" i="22"/>
  <c r="M576" i="22" s="1"/>
  <c r="L579" i="22"/>
  <c r="M579" i="22" s="1"/>
  <c r="L582" i="22"/>
  <c r="M582" i="22" s="1"/>
  <c r="L585" i="22"/>
  <c r="M585" i="22" s="1"/>
  <c r="L588" i="22"/>
  <c r="M588" i="22" s="1"/>
  <c r="L591" i="22"/>
  <c r="M591" i="22" s="1"/>
  <c r="L594" i="22"/>
  <c r="M594" i="22" s="1"/>
  <c r="L597" i="22"/>
  <c r="M597" i="22" s="1"/>
  <c r="L600" i="22"/>
  <c r="M600" i="22" s="1"/>
  <c r="L603" i="22"/>
  <c r="M603" i="22" s="1"/>
  <c r="L606" i="22"/>
  <c r="M606" i="22" s="1"/>
  <c r="L609" i="22"/>
  <c r="M609" i="22" s="1"/>
  <c r="L612" i="22"/>
  <c r="M612" i="22" s="1"/>
  <c r="L615" i="22"/>
  <c r="M615" i="22" s="1"/>
  <c r="L618" i="22"/>
  <c r="M618" i="22" s="1"/>
  <c r="L621" i="22"/>
  <c r="M621" i="22" s="1"/>
  <c r="L624" i="22"/>
  <c r="M624" i="22" s="1"/>
  <c r="L627" i="22"/>
  <c r="M627" i="22" s="1"/>
  <c r="L630" i="22"/>
  <c r="M630" i="22" s="1"/>
  <c r="L633" i="22"/>
  <c r="M633" i="22" s="1"/>
  <c r="L636" i="22"/>
  <c r="M636" i="22" s="1"/>
  <c r="L639" i="22"/>
  <c r="M639" i="22" s="1"/>
  <c r="L642" i="22"/>
  <c r="M642" i="22" s="1"/>
  <c r="L645" i="22"/>
  <c r="M645" i="22" s="1"/>
  <c r="L648" i="22"/>
  <c r="M648" i="22" s="1"/>
  <c r="L651" i="22"/>
  <c r="M651" i="22" s="1"/>
  <c r="L654" i="22"/>
  <c r="M654" i="22" s="1"/>
  <c r="L657" i="22"/>
  <c r="M657" i="22" s="1"/>
  <c r="L834" i="22"/>
  <c r="M834" i="22" s="1"/>
  <c r="L837" i="22"/>
  <c r="M837" i="22" s="1"/>
  <c r="L840" i="22"/>
  <c r="M840" i="22" s="1"/>
  <c r="L894" i="22"/>
  <c r="M894" i="22" s="1"/>
  <c r="L974" i="22"/>
  <c r="M974" i="22" s="1"/>
  <c r="L978" i="22"/>
  <c r="M978" i="22" s="1"/>
  <c r="L982" i="22"/>
  <c r="M982" i="22" s="1"/>
  <c r="L1062" i="22"/>
  <c r="M1062" i="22" s="1"/>
  <c r="L1066" i="22"/>
  <c r="M1066" i="22" s="1"/>
  <c r="L1070" i="22"/>
  <c r="M1070" i="22" s="1"/>
  <c r="L1074" i="22"/>
  <c r="M1074" i="22" s="1"/>
  <c r="L1162" i="22"/>
  <c r="M1162" i="22" s="1"/>
  <c r="L1166" i="22"/>
  <c r="M1166" i="22" s="1"/>
  <c r="L1170" i="22"/>
  <c r="M1170" i="22" s="1"/>
  <c r="L1174" i="22"/>
  <c r="M1174" i="22" s="1"/>
  <c r="L897" i="22"/>
  <c r="M897" i="22" s="1"/>
  <c r="L971" i="22"/>
  <c r="M971" i="22" s="1"/>
  <c r="L975" i="22"/>
  <c r="M975" i="22" s="1"/>
  <c r="L979" i="22"/>
  <c r="M979" i="22" s="1"/>
  <c r="L983" i="22"/>
  <c r="M983" i="22" s="1"/>
  <c r="L1063" i="22"/>
  <c r="M1063" i="22" s="1"/>
  <c r="L1067" i="22"/>
  <c r="M1067" i="22" s="1"/>
  <c r="L1071" i="22"/>
  <c r="M1071" i="22" s="1"/>
  <c r="L1159" i="22"/>
  <c r="M1159" i="22" s="1"/>
  <c r="L1163" i="22"/>
  <c r="M1163" i="22" s="1"/>
  <c r="L1167" i="22"/>
  <c r="M1167" i="22" s="1"/>
  <c r="L1171" i="22"/>
  <c r="M1171" i="22" s="1"/>
  <c r="L1175" i="22"/>
  <c r="M1175" i="22" s="1"/>
  <c r="L900" i="22"/>
  <c r="M900" i="22" s="1"/>
  <c r="L972" i="22"/>
  <c r="M972" i="22" s="1"/>
  <c r="L976" i="22"/>
  <c r="M976" i="22" s="1"/>
  <c r="L980" i="22"/>
  <c r="M980" i="22" s="1"/>
  <c r="L1064" i="22"/>
  <c r="M1064" i="22" s="1"/>
  <c r="L1068" i="22"/>
  <c r="M1068" i="22" s="1"/>
  <c r="L1072" i="22"/>
  <c r="M1072" i="22" s="1"/>
  <c r="L1160" i="22"/>
  <c r="M1160" i="22" s="1"/>
  <c r="L1164" i="22"/>
  <c r="M1164" i="22" s="1"/>
  <c r="L1168" i="22"/>
  <c r="M1168" i="22" s="1"/>
  <c r="L1172" i="22"/>
  <c r="M1172" i="22" s="1"/>
  <c r="L1176" i="22"/>
  <c r="M1176" i="22" s="1"/>
  <c r="L973" i="22"/>
  <c r="M973" i="22" s="1"/>
  <c r="L977" i="22"/>
  <c r="M977" i="22" s="1"/>
  <c r="L981" i="22"/>
  <c r="M981" i="22" s="1"/>
  <c r="L1065" i="22"/>
  <c r="M1065" i="22" s="1"/>
  <c r="L1069" i="22"/>
  <c r="M1069" i="22" s="1"/>
  <c r="L1073" i="22"/>
  <c r="M1073" i="22" s="1"/>
  <c r="L1161" i="22"/>
  <c r="M1161" i="22" s="1"/>
  <c r="L1165" i="22"/>
  <c r="M1165" i="22" s="1"/>
  <c r="L1169" i="22"/>
  <c r="M1169" i="22" s="1"/>
  <c r="L1173" i="22"/>
  <c r="M1173" i="22" s="1"/>
  <c r="L1177" i="22"/>
  <c r="M1177" i="22" s="1"/>
  <c r="L1274" i="22"/>
  <c r="M1274" i="22" s="1"/>
  <c r="L1322" i="22"/>
  <c r="M1322" i="22" s="1"/>
  <c r="L1326" i="22"/>
  <c r="M1326" i="22" s="1"/>
  <c r="L1330" i="22"/>
  <c r="M1330" i="22" s="1"/>
  <c r="L1334" i="22"/>
  <c r="M1334" i="22" s="1"/>
  <c r="L1338" i="22"/>
  <c r="M1338" i="22" s="1"/>
  <c r="L1342" i="22"/>
  <c r="M1342" i="22" s="1"/>
  <c r="L1346" i="22"/>
  <c r="M1346" i="22" s="1"/>
  <c r="L1350" i="22"/>
  <c r="M1350" i="22" s="1"/>
  <c r="L1354" i="22"/>
  <c r="M1354" i="22" s="1"/>
  <c r="L1614" i="22"/>
  <c r="M1614" i="22" s="1"/>
  <c r="L1618" i="22"/>
  <c r="M1618" i="22" s="1"/>
  <c r="L1622" i="22"/>
  <c r="M1622" i="22" s="1"/>
  <c r="L1626" i="22"/>
  <c r="M1626" i="22" s="1"/>
  <c r="L1630" i="22"/>
  <c r="M1630" i="22" s="1"/>
  <c r="L1634" i="22"/>
  <c r="M1634" i="22" s="1"/>
  <c r="L1638" i="22"/>
  <c r="M1638" i="22" s="1"/>
  <c r="L1642" i="22"/>
  <c r="M1642" i="22" s="1"/>
  <c r="L1646" i="22"/>
  <c r="M1646" i="22" s="1"/>
  <c r="L1650" i="22"/>
  <c r="M1650" i="22" s="1"/>
  <c r="L1654" i="22"/>
  <c r="M1654" i="22" s="1"/>
  <c r="L1658" i="22"/>
  <c r="M1658" i="22" s="1"/>
  <c r="L1662" i="22"/>
  <c r="M1662" i="22" s="1"/>
  <c r="L1666" i="22"/>
  <c r="M1666" i="22" s="1"/>
  <c r="L1319" i="22"/>
  <c r="M1319" i="22" s="1"/>
  <c r="L1323" i="22"/>
  <c r="M1323" i="22" s="1"/>
  <c r="L1327" i="22"/>
  <c r="M1327" i="22" s="1"/>
  <c r="L1331" i="22"/>
  <c r="M1331" i="22" s="1"/>
  <c r="L1335" i="22"/>
  <c r="M1335" i="22" s="1"/>
  <c r="L1339" i="22"/>
  <c r="M1339" i="22" s="1"/>
  <c r="L1343" i="22"/>
  <c r="M1343" i="22" s="1"/>
  <c r="L1347" i="22"/>
  <c r="M1347" i="22" s="1"/>
  <c r="L1351" i="22"/>
  <c r="M1351" i="22" s="1"/>
  <c r="L1355" i="22"/>
  <c r="M1355" i="22" s="1"/>
  <c r="L1611" i="22"/>
  <c r="M1611" i="22" s="1"/>
  <c r="L1615" i="22"/>
  <c r="M1615" i="22" s="1"/>
  <c r="L1619" i="22"/>
  <c r="M1619" i="22" s="1"/>
  <c r="L1623" i="22"/>
  <c r="M1623" i="22" s="1"/>
  <c r="L1627" i="22"/>
  <c r="M1627" i="22" s="1"/>
  <c r="L1631" i="22"/>
  <c r="M1631" i="22" s="1"/>
  <c r="L1635" i="22"/>
  <c r="M1635" i="22" s="1"/>
  <c r="L1639" i="22"/>
  <c r="M1639" i="22" s="1"/>
  <c r="L1643" i="22"/>
  <c r="M1643" i="22" s="1"/>
  <c r="L1647" i="22"/>
  <c r="M1647" i="22" s="1"/>
  <c r="L1651" i="22"/>
  <c r="M1651" i="22" s="1"/>
  <c r="L1655" i="22"/>
  <c r="M1655" i="22" s="1"/>
  <c r="L1659" i="22"/>
  <c r="M1659" i="22" s="1"/>
  <c r="L1663" i="22"/>
  <c r="M1663" i="22" s="1"/>
  <c r="L1667" i="22"/>
  <c r="M1667" i="22" s="1"/>
  <c r="L1320" i="22"/>
  <c r="M1320" i="22" s="1"/>
  <c r="L1324" i="22"/>
  <c r="M1324" i="22" s="1"/>
  <c r="L1328" i="22"/>
  <c r="M1328" i="22" s="1"/>
  <c r="L1332" i="22"/>
  <c r="M1332" i="22" s="1"/>
  <c r="L1336" i="22"/>
  <c r="M1336" i="22" s="1"/>
  <c r="L1340" i="22"/>
  <c r="M1340" i="22" s="1"/>
  <c r="L1344" i="22"/>
  <c r="M1344" i="22" s="1"/>
  <c r="L1348" i="22"/>
  <c r="M1348" i="22" s="1"/>
  <c r="L1352" i="22"/>
  <c r="M1352" i="22" s="1"/>
  <c r="L1356" i="22"/>
  <c r="M1356" i="22" s="1"/>
  <c r="L1612" i="22"/>
  <c r="M1612" i="22" s="1"/>
  <c r="L1616" i="22"/>
  <c r="M1616" i="22" s="1"/>
  <c r="L1620" i="22"/>
  <c r="M1620" i="22" s="1"/>
  <c r="L1624" i="22"/>
  <c r="M1624" i="22" s="1"/>
  <c r="L1628" i="22"/>
  <c r="M1628" i="22" s="1"/>
  <c r="L1632" i="22"/>
  <c r="M1632" i="22" s="1"/>
  <c r="L1636" i="22"/>
  <c r="M1636" i="22" s="1"/>
  <c r="L1640" i="22"/>
  <c r="M1640" i="22" s="1"/>
  <c r="L1644" i="22"/>
  <c r="M1644" i="22" s="1"/>
  <c r="L1648" i="22"/>
  <c r="M1648" i="22" s="1"/>
  <c r="L1652" i="22"/>
  <c r="M1652" i="22" s="1"/>
  <c r="L1656" i="22"/>
  <c r="M1656" i="22" s="1"/>
  <c r="L1660" i="22"/>
  <c r="M1660" i="22" s="1"/>
  <c r="L1664" i="22"/>
  <c r="M1664" i="22" s="1"/>
  <c r="L1668" i="22"/>
  <c r="M1668" i="22" s="1"/>
  <c r="L1321" i="22"/>
  <c r="M1321" i="22" s="1"/>
  <c r="L1325" i="22"/>
  <c r="M1325" i="22" s="1"/>
  <c r="L1329" i="22"/>
  <c r="M1329" i="22" s="1"/>
  <c r="L1333" i="22"/>
  <c r="M1333" i="22" s="1"/>
  <c r="L1337" i="22"/>
  <c r="M1337" i="22" s="1"/>
  <c r="L1341" i="22"/>
  <c r="M1341" i="22" s="1"/>
  <c r="L1345" i="22"/>
  <c r="M1345" i="22" s="1"/>
  <c r="L1349" i="22"/>
  <c r="M1349" i="22" s="1"/>
  <c r="L1353" i="22"/>
  <c r="M1353" i="22" s="1"/>
  <c r="L1357" i="22"/>
  <c r="M1357" i="22" s="1"/>
  <c r="L1613" i="22"/>
  <c r="M1613" i="22" s="1"/>
  <c r="L1617" i="22"/>
  <c r="M1617" i="22" s="1"/>
  <c r="L1621" i="22"/>
  <c r="M1621" i="22" s="1"/>
  <c r="L1625" i="22"/>
  <c r="M1625" i="22" s="1"/>
  <c r="L1629" i="22"/>
  <c r="M1629" i="22" s="1"/>
  <c r="L1633" i="22"/>
  <c r="M1633" i="22" s="1"/>
  <c r="L1637" i="22"/>
  <c r="M1637" i="22" s="1"/>
  <c r="L1641" i="22"/>
  <c r="M1641" i="22" s="1"/>
  <c r="L1645" i="22"/>
  <c r="M1645" i="22" s="1"/>
  <c r="L1649" i="22"/>
  <c r="M1649" i="22" s="1"/>
  <c r="L1653" i="22"/>
  <c r="M1653" i="22" s="1"/>
  <c r="L1657" i="22"/>
  <c r="M1657" i="22" s="1"/>
  <c r="L1661" i="22"/>
  <c r="M1661" i="22" s="1"/>
  <c r="L1665" i="22"/>
  <c r="M1665" i="22" s="1"/>
  <c r="L1987" i="22"/>
  <c r="M1987" i="22" s="1"/>
  <c r="L1991" i="22"/>
  <c r="M1991" i="22" s="1"/>
  <c r="L1995" i="22"/>
  <c r="M1995" i="22" s="1"/>
  <c r="L1999" i="22"/>
  <c r="M1999" i="22" s="1"/>
  <c r="L2003" i="22"/>
  <c r="M2003" i="22" s="1"/>
  <c r="L2007" i="22"/>
  <c r="M2007" i="22" s="1"/>
  <c r="L2011" i="22"/>
  <c r="M2011" i="22" s="1"/>
  <c r="L2183" i="22"/>
  <c r="M2183" i="22" s="1"/>
  <c r="L2187" i="22"/>
  <c r="M2187" i="22" s="1"/>
  <c r="L2191" i="22"/>
  <c r="M2191" i="22" s="1"/>
  <c r="L2195" i="22"/>
  <c r="M2195" i="22" s="1"/>
  <c r="L2199" i="22"/>
  <c r="M2199" i="22" s="1"/>
  <c r="L2203" i="22"/>
  <c r="M2203" i="22" s="1"/>
  <c r="L2207" i="22"/>
  <c r="M2207" i="22" s="1"/>
  <c r="L2211" i="22"/>
  <c r="M2211" i="22" s="1"/>
  <c r="L2215" i="22"/>
  <c r="M2215" i="22" s="1"/>
  <c r="L1988" i="22"/>
  <c r="M1988" i="22" s="1"/>
  <c r="L1992" i="22"/>
  <c r="M1992" i="22" s="1"/>
  <c r="L1996" i="22"/>
  <c r="M1996" i="22" s="1"/>
  <c r="L2000" i="22"/>
  <c r="M2000" i="22" s="1"/>
  <c r="L2004" i="22"/>
  <c r="M2004" i="22" s="1"/>
  <c r="L2008" i="22"/>
  <c r="M2008" i="22" s="1"/>
  <c r="L2012" i="22"/>
  <c r="M2012" i="22" s="1"/>
  <c r="L2184" i="22"/>
  <c r="M2184" i="22" s="1"/>
  <c r="L2188" i="22"/>
  <c r="M2188" i="22" s="1"/>
  <c r="L2192" i="22"/>
  <c r="M2192" i="22" s="1"/>
  <c r="L2196" i="22"/>
  <c r="M2196" i="22" s="1"/>
  <c r="L2200" i="22"/>
  <c r="M2200" i="22" s="1"/>
  <c r="L2204" i="22"/>
  <c r="M2204" i="22" s="1"/>
  <c r="L2208" i="22"/>
  <c r="M2208" i="22" s="1"/>
  <c r="L2212" i="22"/>
  <c r="M2212" i="22" s="1"/>
  <c r="L1989" i="22"/>
  <c r="M1989" i="22" s="1"/>
  <c r="L1993" i="22"/>
  <c r="M1993" i="22" s="1"/>
  <c r="L1997" i="22"/>
  <c r="M1997" i="22" s="1"/>
  <c r="L2001" i="22"/>
  <c r="M2001" i="22" s="1"/>
  <c r="L2005" i="22"/>
  <c r="M2005" i="22" s="1"/>
  <c r="L2009" i="22"/>
  <c r="M2009" i="22" s="1"/>
  <c r="L2185" i="22"/>
  <c r="M2185" i="22" s="1"/>
  <c r="L2189" i="22"/>
  <c r="M2189" i="22" s="1"/>
  <c r="L2193" i="22"/>
  <c r="M2193" i="22" s="1"/>
  <c r="L2197" i="22"/>
  <c r="M2197" i="22" s="1"/>
  <c r="L2201" i="22"/>
  <c r="M2201" i="22" s="1"/>
  <c r="L2205" i="22"/>
  <c r="M2205" i="22" s="1"/>
  <c r="L2209" i="22"/>
  <c r="M2209" i="22" s="1"/>
  <c r="L2213" i="22"/>
  <c r="M2213" i="22" s="1"/>
  <c r="L1986" i="22"/>
  <c r="M1986" i="22" s="1"/>
  <c r="L1990" i="22"/>
  <c r="M1990" i="22" s="1"/>
  <c r="L1994" i="22"/>
  <c r="M1994" i="22" s="1"/>
  <c r="L1998" i="22"/>
  <c r="M1998" i="22" s="1"/>
  <c r="L2002" i="22"/>
  <c r="M2002" i="22" s="1"/>
  <c r="L2006" i="22"/>
  <c r="M2006" i="22" s="1"/>
  <c r="L2010" i="22"/>
  <c r="M2010" i="22" s="1"/>
  <c r="L2182" i="22"/>
  <c r="M2182" i="22" s="1"/>
  <c r="L2186" i="22"/>
  <c r="M2186" i="22" s="1"/>
  <c r="L2190" i="22"/>
  <c r="M2190" i="22" s="1"/>
  <c r="L2194" i="22"/>
  <c r="M2194" i="22" s="1"/>
  <c r="L2198" i="22"/>
  <c r="M2198" i="22" s="1"/>
  <c r="L2202" i="22"/>
  <c r="M2202" i="22" s="1"/>
  <c r="L2206" i="22"/>
  <c r="M2206" i="22" s="1"/>
  <c r="L2210" i="22"/>
  <c r="M2210" i="22" s="1"/>
  <c r="L2214" i="22"/>
  <c r="M2214" i="22" s="1"/>
  <c r="D52" i="23" a="1"/>
  <c r="D52" i="23" s="1"/>
  <c r="D9" i="23" a="1"/>
  <c r="D9" i="23" s="1"/>
  <c r="D12" i="23" a="1"/>
  <c r="D12" i="23" s="1"/>
  <c r="D14" i="23" a="1"/>
  <c r="D14" i="23" s="1"/>
  <c r="D11" i="23" a="1"/>
  <c r="D11" i="23" s="1"/>
  <c r="D13" i="23" a="1"/>
  <c r="D13" i="23" s="1"/>
  <c r="D10" i="23" a="1"/>
  <c r="D10" i="23" s="1"/>
  <c r="D15" i="23" a="1"/>
  <c r="D15" i="23" s="1"/>
  <c r="E15" i="23" s="1"/>
  <c r="C8" i="24"/>
  <c r="F8" i="24" s="1"/>
  <c r="C44" i="23"/>
  <c r="E44" i="23" s="1"/>
  <c r="C57" i="23"/>
  <c r="E57" i="23" s="1"/>
  <c r="C45" i="23"/>
  <c r="E45" i="23" s="1"/>
  <c r="K873" i="22"/>
  <c r="C38" i="23"/>
  <c r="E38" i="23" s="1"/>
  <c r="K865" i="22"/>
  <c r="C31" i="23"/>
  <c r="E31" i="23" s="1"/>
  <c r="K857" i="22"/>
  <c r="C24" i="23"/>
  <c r="E24" i="23" s="1"/>
  <c r="K849" i="22"/>
  <c r="C17" i="23"/>
  <c r="E17" i="23" s="1"/>
  <c r="K841" i="22"/>
  <c r="C10" i="23"/>
  <c r="E10" i="23" s="1"/>
  <c r="K833" i="22"/>
  <c r="C3" i="23"/>
  <c r="E3" i="23" s="1"/>
  <c r="K769" i="22"/>
  <c r="C3" i="24"/>
  <c r="F3" i="24" s="1"/>
  <c r="C9" i="23"/>
  <c r="E9" i="23" s="1"/>
  <c r="C52" i="23"/>
  <c r="E52" i="23" s="1"/>
  <c r="K557" i="22"/>
  <c r="E50" i="23"/>
  <c r="C42" i="23"/>
  <c r="E42" i="23" s="1"/>
  <c r="C28" i="23"/>
  <c r="E28" i="23" s="1"/>
  <c r="C14" i="23"/>
  <c r="E14" i="23" s="1"/>
  <c r="C41" i="23"/>
  <c r="C13" i="23"/>
  <c r="E13" i="23" s="1"/>
  <c r="K1986" i="22"/>
  <c r="C46" i="23"/>
  <c r="E46" i="23" s="1"/>
  <c r="K1514" i="22"/>
  <c r="C18" i="23"/>
  <c r="E18" i="23" s="1"/>
  <c r="K1358" i="22"/>
  <c r="K2386" i="22"/>
  <c r="K2318" i="22"/>
  <c r="K2250" i="22"/>
  <c r="L226" i="22"/>
  <c r="M226" i="22" s="1"/>
  <c r="L229" i="22"/>
  <c r="M229" i="22" s="1"/>
  <c r="L232" i="22"/>
  <c r="M232" i="22" s="1"/>
  <c r="L235" i="22"/>
  <c r="M235" i="22" s="1"/>
  <c r="L238" i="22"/>
  <c r="M238" i="22" s="1"/>
  <c r="L241" i="22"/>
  <c r="M241" i="22" s="1"/>
  <c r="L244" i="22"/>
  <c r="M244" i="22" s="1"/>
  <c r="L247" i="22"/>
  <c r="M247" i="22" s="1"/>
  <c r="L250" i="22"/>
  <c r="M250" i="22" s="1"/>
  <c r="L253" i="22"/>
  <c r="M253" i="22" s="1"/>
  <c r="L256" i="22"/>
  <c r="M256" i="22" s="1"/>
  <c r="L259" i="22"/>
  <c r="M259" i="22" s="1"/>
  <c r="L227" i="22"/>
  <c r="M227" i="22" s="1"/>
  <c r="L230" i="22"/>
  <c r="M230" i="22" s="1"/>
  <c r="L233" i="22"/>
  <c r="M233" i="22" s="1"/>
  <c r="L236" i="22"/>
  <c r="M236" i="22" s="1"/>
  <c r="L239" i="22"/>
  <c r="M239" i="22" s="1"/>
  <c r="L242" i="22"/>
  <c r="M242" i="22" s="1"/>
  <c r="L245" i="22"/>
  <c r="M245" i="22" s="1"/>
  <c r="L248" i="22"/>
  <c r="M248" i="22" s="1"/>
  <c r="L251" i="22"/>
  <c r="M251" i="22" s="1"/>
  <c r="L254" i="22"/>
  <c r="M254" i="22" s="1"/>
  <c r="L257" i="22"/>
  <c r="M257" i="22" s="1"/>
  <c r="L260" i="22"/>
  <c r="M260" i="22" s="1"/>
  <c r="L263" i="22"/>
  <c r="M263" i="22" s="1"/>
  <c r="L266" i="22"/>
  <c r="M266" i="22" s="1"/>
  <c r="L269" i="22"/>
  <c r="M269" i="22" s="1"/>
  <c r="L272" i="22"/>
  <c r="M272" i="22" s="1"/>
  <c r="L275" i="22"/>
  <c r="M275" i="22" s="1"/>
  <c r="L278" i="22"/>
  <c r="M278" i="22" s="1"/>
  <c r="L281" i="22"/>
  <c r="M281" i="22" s="1"/>
  <c r="L284" i="22"/>
  <c r="M284" i="22" s="1"/>
  <c r="L287" i="22"/>
  <c r="M287" i="22" s="1"/>
  <c r="L290" i="22"/>
  <c r="M290" i="22" s="1"/>
  <c r="L234" i="22"/>
  <c r="M234" i="22" s="1"/>
  <c r="L243" i="22"/>
  <c r="M243" i="22" s="1"/>
  <c r="L252" i="22"/>
  <c r="M252" i="22" s="1"/>
  <c r="L261" i="22"/>
  <c r="M261" i="22" s="1"/>
  <c r="L265" i="22"/>
  <c r="M265" i="22" s="1"/>
  <c r="L270" i="22"/>
  <c r="M270" i="22" s="1"/>
  <c r="L274" i="22"/>
  <c r="M274" i="22" s="1"/>
  <c r="L279" i="22"/>
  <c r="M279" i="22" s="1"/>
  <c r="L283" i="22"/>
  <c r="M283" i="22" s="1"/>
  <c r="L288" i="22"/>
  <c r="M288" i="22" s="1"/>
  <c r="L292" i="22"/>
  <c r="M292" i="22" s="1"/>
  <c r="L295" i="22"/>
  <c r="M295" i="22" s="1"/>
  <c r="L298" i="22"/>
  <c r="M298" i="22" s="1"/>
  <c r="L301" i="22"/>
  <c r="M301" i="22" s="1"/>
  <c r="L304" i="22"/>
  <c r="M304" i="22" s="1"/>
  <c r="L307" i="22"/>
  <c r="M307" i="22" s="1"/>
  <c r="L310" i="22"/>
  <c r="M310" i="22" s="1"/>
  <c r="L313" i="22"/>
  <c r="M313" i="22" s="1"/>
  <c r="L316" i="22"/>
  <c r="M316" i="22" s="1"/>
  <c r="L319" i="22"/>
  <c r="M319" i="22" s="1"/>
  <c r="L322" i="22"/>
  <c r="M322" i="22" s="1"/>
  <c r="L325" i="22"/>
  <c r="M325" i="22" s="1"/>
  <c r="L328" i="22"/>
  <c r="M328" i="22" s="1"/>
  <c r="L331" i="22"/>
  <c r="M331" i="22" s="1"/>
  <c r="L334" i="22"/>
  <c r="M334" i="22" s="1"/>
  <c r="L228" i="22"/>
  <c r="M228" i="22" s="1"/>
  <c r="L237" i="22"/>
  <c r="M237" i="22" s="1"/>
  <c r="L246" i="22"/>
  <c r="M246" i="22" s="1"/>
  <c r="L255" i="22"/>
  <c r="M255" i="22" s="1"/>
  <c r="L262" i="22"/>
  <c r="M262" i="22" s="1"/>
  <c r="L267" i="22"/>
  <c r="M267" i="22" s="1"/>
  <c r="L271" i="22"/>
  <c r="M271" i="22" s="1"/>
  <c r="L276" i="22"/>
  <c r="M276" i="22" s="1"/>
  <c r="L280" i="22"/>
  <c r="M280" i="22" s="1"/>
  <c r="L285" i="22"/>
  <c r="M285" i="22" s="1"/>
  <c r="L289" i="22"/>
  <c r="M289" i="22" s="1"/>
  <c r="L293" i="22"/>
  <c r="M293" i="22" s="1"/>
  <c r="L296" i="22"/>
  <c r="M296" i="22" s="1"/>
  <c r="L299" i="22"/>
  <c r="M299" i="22" s="1"/>
  <c r="L302" i="22"/>
  <c r="M302" i="22" s="1"/>
  <c r="L305" i="22"/>
  <c r="M305" i="22" s="1"/>
  <c r="L308" i="22"/>
  <c r="M308" i="22" s="1"/>
  <c r="L311" i="22"/>
  <c r="M311" i="22" s="1"/>
  <c r="L314" i="22"/>
  <c r="M314" i="22" s="1"/>
  <c r="L317" i="22"/>
  <c r="M317" i="22" s="1"/>
  <c r="L320" i="22"/>
  <c r="M320" i="22" s="1"/>
  <c r="L323" i="22"/>
  <c r="M323" i="22" s="1"/>
  <c r="L326" i="22"/>
  <c r="M326" i="22" s="1"/>
  <c r="L329" i="22"/>
  <c r="M329" i="22" s="1"/>
  <c r="L332" i="22"/>
  <c r="M332" i="22" s="1"/>
  <c r="L335" i="22"/>
  <c r="M335" i="22" s="1"/>
  <c r="L231" i="22"/>
  <c r="M231" i="22" s="1"/>
  <c r="L240" i="22"/>
  <c r="M240" i="22" s="1"/>
  <c r="L249" i="22"/>
  <c r="M249" i="22" s="1"/>
  <c r="L258" i="22"/>
  <c r="M258" i="22" s="1"/>
  <c r="L264" i="22"/>
  <c r="M264" i="22" s="1"/>
  <c r="L268" i="22"/>
  <c r="M268" i="22" s="1"/>
  <c r="L273" i="22"/>
  <c r="M273" i="22" s="1"/>
  <c r="L277" i="22"/>
  <c r="M277" i="22" s="1"/>
  <c r="L282" i="22"/>
  <c r="M282" i="22" s="1"/>
  <c r="L286" i="22"/>
  <c r="M286" i="22" s="1"/>
  <c r="L291" i="22"/>
  <c r="M291" i="22" s="1"/>
  <c r="L294" i="22"/>
  <c r="M294" i="22" s="1"/>
  <c r="L297" i="22"/>
  <c r="M297" i="22" s="1"/>
  <c r="L300" i="22"/>
  <c r="M300" i="22" s="1"/>
  <c r="L303" i="22"/>
  <c r="M303" i="22" s="1"/>
  <c r="L306" i="22"/>
  <c r="M306" i="22" s="1"/>
  <c r="L309" i="22"/>
  <c r="M309" i="22" s="1"/>
  <c r="L312" i="22"/>
  <c r="M312" i="22" s="1"/>
  <c r="L315" i="22"/>
  <c r="M315" i="22" s="1"/>
  <c r="L318" i="22"/>
  <c r="M318" i="22" s="1"/>
  <c r="L321" i="22"/>
  <c r="M321" i="22" s="1"/>
  <c r="L324" i="22"/>
  <c r="M324" i="22" s="1"/>
  <c r="L327" i="22"/>
  <c r="M327" i="22" s="1"/>
  <c r="L330" i="22"/>
  <c r="M330" i="22" s="1"/>
  <c r="L333" i="22"/>
  <c r="M333" i="22" s="1"/>
  <c r="L859" i="22"/>
  <c r="M859" i="22" s="1"/>
  <c r="L862" i="22"/>
  <c r="M862" i="22" s="1"/>
  <c r="L857" i="22"/>
  <c r="M857" i="22" s="1"/>
  <c r="L860" i="22"/>
  <c r="M860" i="22" s="1"/>
  <c r="L863" i="22"/>
  <c r="M863" i="22" s="1"/>
  <c r="L926" i="22"/>
  <c r="M926" i="22" s="1"/>
  <c r="L929" i="22"/>
  <c r="M929" i="22" s="1"/>
  <c r="L932" i="22"/>
  <c r="M932" i="22" s="1"/>
  <c r="L935" i="22"/>
  <c r="M935" i="22" s="1"/>
  <c r="L858" i="22"/>
  <c r="M858" i="22" s="1"/>
  <c r="L861" i="22"/>
  <c r="M861" i="22" s="1"/>
  <c r="L864" i="22"/>
  <c r="M864" i="22" s="1"/>
  <c r="L925" i="22"/>
  <c r="M925" i="22" s="1"/>
  <c r="L931" i="22"/>
  <c r="M931" i="22" s="1"/>
  <c r="L1010" i="22"/>
  <c r="M1010" i="22" s="1"/>
  <c r="L1014" i="22"/>
  <c r="M1014" i="22" s="1"/>
  <c r="L1018" i="22"/>
  <c r="M1018" i="22" s="1"/>
  <c r="L1022" i="22"/>
  <c r="M1022" i="22" s="1"/>
  <c r="L1102" i="22"/>
  <c r="M1102" i="22" s="1"/>
  <c r="L1106" i="22"/>
  <c r="M1106" i="22" s="1"/>
  <c r="L1110" i="22"/>
  <c r="M1110" i="22" s="1"/>
  <c r="L1218" i="22"/>
  <c r="M1218" i="22" s="1"/>
  <c r="L1222" i="22"/>
  <c r="M1222" i="22" s="1"/>
  <c r="L1226" i="22"/>
  <c r="M1226" i="22" s="1"/>
  <c r="L1230" i="22"/>
  <c r="M1230" i="22" s="1"/>
  <c r="L1234" i="22"/>
  <c r="M1234" i="22" s="1"/>
  <c r="L927" i="22"/>
  <c r="M927" i="22" s="1"/>
  <c r="L933" i="22"/>
  <c r="M933" i="22" s="1"/>
  <c r="L1011" i="22"/>
  <c r="M1011" i="22" s="1"/>
  <c r="L1015" i="22"/>
  <c r="M1015" i="22" s="1"/>
  <c r="L1019" i="22"/>
  <c r="M1019" i="22" s="1"/>
  <c r="L1103" i="22"/>
  <c r="M1103" i="22" s="1"/>
  <c r="L1107" i="22"/>
  <c r="M1107" i="22" s="1"/>
  <c r="L1111" i="22"/>
  <c r="M1111" i="22" s="1"/>
  <c r="L1219" i="22"/>
  <c r="M1219" i="22" s="1"/>
  <c r="L1223" i="22"/>
  <c r="M1223" i="22" s="1"/>
  <c r="L1227" i="22"/>
  <c r="M1227" i="22" s="1"/>
  <c r="L1231" i="22"/>
  <c r="M1231" i="22" s="1"/>
  <c r="L928" i="22"/>
  <c r="M928" i="22" s="1"/>
  <c r="L934" i="22"/>
  <c r="M934" i="22" s="1"/>
  <c r="L1012" i="22"/>
  <c r="M1012" i="22" s="1"/>
  <c r="L1016" i="22"/>
  <c r="M1016" i="22" s="1"/>
  <c r="L1020" i="22"/>
  <c r="M1020" i="22" s="1"/>
  <c r="L1104" i="22"/>
  <c r="M1104" i="22" s="1"/>
  <c r="L1108" i="22"/>
  <c r="M1108" i="22" s="1"/>
  <c r="L1112" i="22"/>
  <c r="M1112" i="22" s="1"/>
  <c r="L1216" i="22"/>
  <c r="M1216" i="22" s="1"/>
  <c r="L1220" i="22"/>
  <c r="M1220" i="22" s="1"/>
  <c r="L1224" i="22"/>
  <c r="M1224" i="22" s="1"/>
  <c r="L1228" i="22"/>
  <c r="M1228" i="22" s="1"/>
  <c r="L1232" i="22"/>
  <c r="M1232" i="22" s="1"/>
  <c r="L930" i="22"/>
  <c r="M930" i="22" s="1"/>
  <c r="L1013" i="22"/>
  <c r="M1013" i="22" s="1"/>
  <c r="L1017" i="22"/>
  <c r="M1017" i="22" s="1"/>
  <c r="L1021" i="22"/>
  <c r="M1021" i="22" s="1"/>
  <c r="L1101" i="22"/>
  <c r="M1101" i="22" s="1"/>
  <c r="L1105" i="22"/>
  <c r="M1105" i="22" s="1"/>
  <c r="L1109" i="22"/>
  <c r="M1109" i="22" s="1"/>
  <c r="L1113" i="22"/>
  <c r="M1113" i="22" s="1"/>
  <c r="L1217" i="22"/>
  <c r="M1217" i="22" s="1"/>
  <c r="L1221" i="22"/>
  <c r="M1221" i="22" s="1"/>
  <c r="L1225" i="22"/>
  <c r="M1225" i="22" s="1"/>
  <c r="L1229" i="22"/>
  <c r="M1229" i="22" s="1"/>
  <c r="L1233" i="22"/>
  <c r="M1233" i="22" s="1"/>
  <c r="L1438" i="22"/>
  <c r="M1438" i="22" s="1"/>
  <c r="L1442" i="22"/>
  <c r="M1442" i="22" s="1"/>
  <c r="L1446" i="22"/>
  <c r="M1446" i="22" s="1"/>
  <c r="L1450" i="22"/>
  <c r="M1450" i="22" s="1"/>
  <c r="L1454" i="22"/>
  <c r="M1454" i="22" s="1"/>
  <c r="L1458" i="22"/>
  <c r="M1458" i="22" s="1"/>
  <c r="L1462" i="22"/>
  <c r="M1462" i="22" s="1"/>
  <c r="L1466" i="22"/>
  <c r="M1466" i="22" s="1"/>
  <c r="L1470" i="22"/>
  <c r="M1470" i="22" s="1"/>
  <c r="L1474" i="22"/>
  <c r="M1474" i="22" s="1"/>
  <c r="L1786" i="22"/>
  <c r="M1786" i="22" s="1"/>
  <c r="L1790" i="22"/>
  <c r="M1790" i="22" s="1"/>
  <c r="L1794" i="22"/>
  <c r="M1794" i="22" s="1"/>
  <c r="L1798" i="22"/>
  <c r="M1798" i="22" s="1"/>
  <c r="L1802" i="22"/>
  <c r="M1802" i="22" s="1"/>
  <c r="L1806" i="22"/>
  <c r="M1806" i="22" s="1"/>
  <c r="L1810" i="22"/>
  <c r="M1810" i="22" s="1"/>
  <c r="L1814" i="22"/>
  <c r="M1814" i="22" s="1"/>
  <c r="L1818" i="22"/>
  <c r="M1818" i="22" s="1"/>
  <c r="L1822" i="22"/>
  <c r="M1822" i="22" s="1"/>
  <c r="L1826" i="22"/>
  <c r="M1826" i="22" s="1"/>
  <c r="L1830" i="22"/>
  <c r="M1830" i="22" s="1"/>
  <c r="L1834" i="22"/>
  <c r="M1834" i="22" s="1"/>
  <c r="L1838" i="22"/>
  <c r="M1838" i="22" s="1"/>
  <c r="L1842" i="22"/>
  <c r="M1842" i="22" s="1"/>
  <c r="L1439" i="22"/>
  <c r="M1439" i="22" s="1"/>
  <c r="L1443" i="22"/>
  <c r="M1443" i="22" s="1"/>
  <c r="L1447" i="22"/>
  <c r="M1447" i="22" s="1"/>
  <c r="L1451" i="22"/>
  <c r="M1451" i="22" s="1"/>
  <c r="L1455" i="22"/>
  <c r="M1455" i="22" s="1"/>
  <c r="L1459" i="22"/>
  <c r="M1459" i="22" s="1"/>
  <c r="L1463" i="22"/>
  <c r="M1463" i="22" s="1"/>
  <c r="L1467" i="22"/>
  <c r="M1467" i="22" s="1"/>
  <c r="L1471" i="22"/>
  <c r="M1471" i="22" s="1"/>
  <c r="L1787" i="22"/>
  <c r="M1787" i="22" s="1"/>
  <c r="L1791" i="22"/>
  <c r="M1791" i="22" s="1"/>
  <c r="L1795" i="22"/>
  <c r="M1795" i="22" s="1"/>
  <c r="L1799" i="22"/>
  <c r="M1799" i="22" s="1"/>
  <c r="L1803" i="22"/>
  <c r="M1803" i="22" s="1"/>
  <c r="L1807" i="22"/>
  <c r="M1807" i="22" s="1"/>
  <c r="L1811" i="22"/>
  <c r="M1811" i="22" s="1"/>
  <c r="L1815" i="22"/>
  <c r="M1815" i="22" s="1"/>
  <c r="L1819" i="22"/>
  <c r="M1819" i="22" s="1"/>
  <c r="L1823" i="22"/>
  <c r="M1823" i="22" s="1"/>
  <c r="L1827" i="22"/>
  <c r="M1827" i="22" s="1"/>
  <c r="L1831" i="22"/>
  <c r="M1831" i="22" s="1"/>
  <c r="L1835" i="22"/>
  <c r="M1835" i="22" s="1"/>
  <c r="L1839" i="22"/>
  <c r="M1839" i="22" s="1"/>
  <c r="L1436" i="22"/>
  <c r="M1436" i="22" s="1"/>
  <c r="L1440" i="22"/>
  <c r="M1440" i="22" s="1"/>
  <c r="L1444" i="22"/>
  <c r="M1444" i="22" s="1"/>
  <c r="L1448" i="22"/>
  <c r="M1448" i="22" s="1"/>
  <c r="L1452" i="22"/>
  <c r="M1452" i="22" s="1"/>
  <c r="L1456" i="22"/>
  <c r="M1456" i="22" s="1"/>
  <c r="L1460" i="22"/>
  <c r="M1460" i="22" s="1"/>
  <c r="L1464" i="22"/>
  <c r="M1464" i="22" s="1"/>
  <c r="L1468" i="22"/>
  <c r="M1468" i="22" s="1"/>
  <c r="L1472" i="22"/>
  <c r="M1472" i="22" s="1"/>
  <c r="L1788" i="22"/>
  <c r="M1788" i="22" s="1"/>
  <c r="L1792" i="22"/>
  <c r="M1792" i="22" s="1"/>
  <c r="L1796" i="22"/>
  <c r="M1796" i="22" s="1"/>
  <c r="L1800" i="22"/>
  <c r="M1800" i="22" s="1"/>
  <c r="L1804" i="22"/>
  <c r="M1804" i="22" s="1"/>
  <c r="L1808" i="22"/>
  <c r="M1808" i="22" s="1"/>
  <c r="L1812" i="22"/>
  <c r="M1812" i="22" s="1"/>
  <c r="L1816" i="22"/>
  <c r="M1816" i="22" s="1"/>
  <c r="L1820" i="22"/>
  <c r="M1820" i="22" s="1"/>
  <c r="L1824" i="22"/>
  <c r="M1824" i="22" s="1"/>
  <c r="L1828" i="22"/>
  <c r="M1828" i="22" s="1"/>
  <c r="L1832" i="22"/>
  <c r="M1832" i="22" s="1"/>
  <c r="L1836" i="22"/>
  <c r="M1836" i="22" s="1"/>
  <c r="L1840" i="22"/>
  <c r="M1840" i="22" s="1"/>
  <c r="L1277" i="22"/>
  <c r="M1277" i="22" s="1"/>
  <c r="L1437" i="22"/>
  <c r="M1437" i="22" s="1"/>
  <c r="L1441" i="22"/>
  <c r="M1441" i="22" s="1"/>
  <c r="L1445" i="22"/>
  <c r="M1445" i="22" s="1"/>
  <c r="L1449" i="22"/>
  <c r="M1449" i="22" s="1"/>
  <c r="L1453" i="22"/>
  <c r="M1453" i="22" s="1"/>
  <c r="L1457" i="22"/>
  <c r="M1457" i="22" s="1"/>
  <c r="L1461" i="22"/>
  <c r="M1461" i="22" s="1"/>
  <c r="L1465" i="22"/>
  <c r="M1465" i="22" s="1"/>
  <c r="L1469" i="22"/>
  <c r="M1469" i="22" s="1"/>
  <c r="L1473" i="22"/>
  <c r="M1473" i="22" s="1"/>
  <c r="L1785" i="22"/>
  <c r="M1785" i="22" s="1"/>
  <c r="L1789" i="22"/>
  <c r="M1789" i="22" s="1"/>
  <c r="L1793" i="22"/>
  <c r="M1793" i="22" s="1"/>
  <c r="L1797" i="22"/>
  <c r="M1797" i="22" s="1"/>
  <c r="L1801" i="22"/>
  <c r="M1801" i="22" s="1"/>
  <c r="L1805" i="22"/>
  <c r="M1805" i="22" s="1"/>
  <c r="L1809" i="22"/>
  <c r="M1809" i="22" s="1"/>
  <c r="L1813" i="22"/>
  <c r="M1813" i="22" s="1"/>
  <c r="L1817" i="22"/>
  <c r="M1817" i="22" s="1"/>
  <c r="L1821" i="22"/>
  <c r="M1821" i="22" s="1"/>
  <c r="L1825" i="22"/>
  <c r="M1825" i="22" s="1"/>
  <c r="L1829" i="22"/>
  <c r="M1829" i="22" s="1"/>
  <c r="L1833" i="22"/>
  <c r="M1833" i="22" s="1"/>
  <c r="L1837" i="22"/>
  <c r="M1837" i="22" s="1"/>
  <c r="L1841" i="22"/>
  <c r="M1841" i="22" s="1"/>
  <c r="L2067" i="22"/>
  <c r="M2067" i="22" s="1"/>
  <c r="L2071" i="22"/>
  <c r="M2071" i="22" s="1"/>
  <c r="L2075" i="22"/>
  <c r="M2075" i="22" s="1"/>
  <c r="L2079" i="22"/>
  <c r="M2079" i="22" s="1"/>
  <c r="L2083" i="22"/>
  <c r="M2083" i="22" s="1"/>
  <c r="L2087" i="22"/>
  <c r="M2087" i="22" s="1"/>
  <c r="L2091" i="22"/>
  <c r="M2091" i="22" s="1"/>
  <c r="L2287" i="22"/>
  <c r="M2287" i="22" s="1"/>
  <c r="L2291" i="22"/>
  <c r="M2291" i="22" s="1"/>
  <c r="L2295" i="22"/>
  <c r="M2295" i="22" s="1"/>
  <c r="L2299" i="22"/>
  <c r="M2299" i="22" s="1"/>
  <c r="L2303" i="22"/>
  <c r="M2303" i="22" s="1"/>
  <c r="L2307" i="22"/>
  <c r="M2307" i="22" s="1"/>
  <c r="L2311" i="22"/>
  <c r="M2311" i="22" s="1"/>
  <c r="L2315" i="22"/>
  <c r="M2315" i="22" s="1"/>
  <c r="L2068" i="22"/>
  <c r="M2068" i="22" s="1"/>
  <c r="L2072" i="22"/>
  <c r="M2072" i="22" s="1"/>
  <c r="L2076" i="22"/>
  <c r="M2076" i="22" s="1"/>
  <c r="L2080" i="22"/>
  <c r="M2080" i="22" s="1"/>
  <c r="L2084" i="22"/>
  <c r="M2084" i="22" s="1"/>
  <c r="L2088" i="22"/>
  <c r="M2088" i="22" s="1"/>
  <c r="L2092" i="22"/>
  <c r="M2092" i="22" s="1"/>
  <c r="L2284" i="22"/>
  <c r="M2284" i="22" s="1"/>
  <c r="L2288" i="22"/>
  <c r="M2288" i="22" s="1"/>
  <c r="L2292" i="22"/>
  <c r="M2292" i="22" s="1"/>
  <c r="L2296" i="22"/>
  <c r="M2296" i="22" s="1"/>
  <c r="L2300" i="22"/>
  <c r="M2300" i="22" s="1"/>
  <c r="L2304" i="22"/>
  <c r="M2304" i="22" s="1"/>
  <c r="L2308" i="22"/>
  <c r="M2308" i="22" s="1"/>
  <c r="L2312" i="22"/>
  <c r="M2312" i="22" s="1"/>
  <c r="L2316" i="22"/>
  <c r="M2316" i="22" s="1"/>
  <c r="L2069" i="22"/>
  <c r="M2069" i="22" s="1"/>
  <c r="L2073" i="22"/>
  <c r="M2073" i="22" s="1"/>
  <c r="L2077" i="22"/>
  <c r="M2077" i="22" s="1"/>
  <c r="L2081" i="22"/>
  <c r="M2081" i="22" s="1"/>
  <c r="L2085" i="22"/>
  <c r="M2085" i="22" s="1"/>
  <c r="L2089" i="22"/>
  <c r="M2089" i="22" s="1"/>
  <c r="L2093" i="22"/>
  <c r="M2093" i="22" s="1"/>
  <c r="L2285" i="22"/>
  <c r="M2285" i="22" s="1"/>
  <c r="L2289" i="22"/>
  <c r="M2289" i="22" s="1"/>
  <c r="L2293" i="22"/>
  <c r="M2293" i="22" s="1"/>
  <c r="L2297" i="22"/>
  <c r="M2297" i="22" s="1"/>
  <c r="L2301" i="22"/>
  <c r="M2301" i="22" s="1"/>
  <c r="L2305" i="22"/>
  <c r="M2305" i="22" s="1"/>
  <c r="L2309" i="22"/>
  <c r="M2309" i="22" s="1"/>
  <c r="L2313" i="22"/>
  <c r="M2313" i="22" s="1"/>
  <c r="L2317" i="22"/>
  <c r="M2317" i="22" s="1"/>
  <c r="L2070" i="22"/>
  <c r="M2070" i="22" s="1"/>
  <c r="L2074" i="22"/>
  <c r="M2074" i="22" s="1"/>
  <c r="L2078" i="22"/>
  <c r="M2078" i="22" s="1"/>
  <c r="L2082" i="22"/>
  <c r="M2082" i="22" s="1"/>
  <c r="L2086" i="22"/>
  <c r="M2086" i="22" s="1"/>
  <c r="L2090" i="22"/>
  <c r="M2090" i="22" s="1"/>
  <c r="L2286" i="22"/>
  <c r="M2286" i="22" s="1"/>
  <c r="L2290" i="22"/>
  <c r="M2290" i="22" s="1"/>
  <c r="L2294" i="22"/>
  <c r="M2294" i="22" s="1"/>
  <c r="L2298" i="22"/>
  <c r="M2298" i="22" s="1"/>
  <c r="L2302" i="22"/>
  <c r="M2302" i="22" s="1"/>
  <c r="L2306" i="22"/>
  <c r="M2306" i="22" s="1"/>
  <c r="L2310" i="22"/>
  <c r="M2310" i="22" s="1"/>
  <c r="L2314" i="22"/>
  <c r="M2314" i="22" s="1"/>
  <c r="L661" i="22"/>
  <c r="M661" i="22" s="1"/>
  <c r="L664" i="22"/>
  <c r="M664" i="22" s="1"/>
  <c r="L667" i="22"/>
  <c r="M667" i="22" s="1"/>
  <c r="L670" i="22"/>
  <c r="M670" i="22" s="1"/>
  <c r="L673" i="22"/>
  <c r="M673" i="22" s="1"/>
  <c r="L676" i="22"/>
  <c r="M676" i="22" s="1"/>
  <c r="L679" i="22"/>
  <c r="M679" i="22" s="1"/>
  <c r="L682" i="22"/>
  <c r="M682" i="22" s="1"/>
  <c r="L685" i="22"/>
  <c r="M685" i="22" s="1"/>
  <c r="L688" i="22"/>
  <c r="M688" i="22" s="1"/>
  <c r="L691" i="22"/>
  <c r="M691" i="22" s="1"/>
  <c r="L694" i="22"/>
  <c r="M694" i="22" s="1"/>
  <c r="L697" i="22"/>
  <c r="M697" i="22" s="1"/>
  <c r="L700" i="22"/>
  <c r="M700" i="22" s="1"/>
  <c r="L703" i="22"/>
  <c r="M703" i="22" s="1"/>
  <c r="L706" i="22"/>
  <c r="M706" i="22" s="1"/>
  <c r="L709" i="22"/>
  <c r="M709" i="22" s="1"/>
  <c r="L712" i="22"/>
  <c r="M712" i="22" s="1"/>
  <c r="L715" i="22"/>
  <c r="M715" i="22" s="1"/>
  <c r="L718" i="22"/>
  <c r="M718" i="22" s="1"/>
  <c r="L721" i="22"/>
  <c r="M721" i="22" s="1"/>
  <c r="L724" i="22"/>
  <c r="M724" i="22" s="1"/>
  <c r="L727" i="22"/>
  <c r="M727" i="22" s="1"/>
  <c r="L730" i="22"/>
  <c r="M730" i="22" s="1"/>
  <c r="L733" i="22"/>
  <c r="M733" i="22" s="1"/>
  <c r="L736" i="22"/>
  <c r="M736" i="22" s="1"/>
  <c r="L739" i="22"/>
  <c r="M739" i="22" s="1"/>
  <c r="L742" i="22"/>
  <c r="M742" i="22" s="1"/>
  <c r="L745" i="22"/>
  <c r="M745" i="22" s="1"/>
  <c r="L748" i="22"/>
  <c r="M748" i="22" s="1"/>
  <c r="L751" i="22"/>
  <c r="M751" i="22" s="1"/>
  <c r="L754" i="22"/>
  <c r="M754" i="22" s="1"/>
  <c r="L757" i="22"/>
  <c r="M757" i="22" s="1"/>
  <c r="L760" i="22"/>
  <c r="M760" i="22" s="1"/>
  <c r="L763" i="22"/>
  <c r="M763" i="22" s="1"/>
  <c r="L766" i="22"/>
  <c r="M766" i="22" s="1"/>
  <c r="L769" i="22"/>
  <c r="M769" i="22" s="1"/>
  <c r="L772" i="22"/>
  <c r="M772" i="22" s="1"/>
  <c r="L775" i="22"/>
  <c r="M775" i="22" s="1"/>
  <c r="L778" i="22"/>
  <c r="M778" i="22" s="1"/>
  <c r="L781" i="22"/>
  <c r="M781" i="22" s="1"/>
  <c r="L784" i="22"/>
  <c r="M784" i="22" s="1"/>
  <c r="L787" i="22"/>
  <c r="M787" i="22" s="1"/>
  <c r="L790" i="22"/>
  <c r="M790" i="22" s="1"/>
  <c r="L793" i="22"/>
  <c r="M793" i="22" s="1"/>
  <c r="L796" i="22"/>
  <c r="M796" i="22" s="1"/>
  <c r="L799" i="22"/>
  <c r="M799" i="22" s="1"/>
  <c r="L802" i="22"/>
  <c r="M802" i="22" s="1"/>
  <c r="L805" i="22"/>
  <c r="M805" i="22" s="1"/>
  <c r="L808" i="22"/>
  <c r="M808" i="22" s="1"/>
  <c r="L811" i="22"/>
  <c r="M811" i="22" s="1"/>
  <c r="L814" i="22"/>
  <c r="M814" i="22" s="1"/>
  <c r="L817" i="22"/>
  <c r="M817" i="22" s="1"/>
  <c r="L820" i="22"/>
  <c r="M820" i="22" s="1"/>
  <c r="L823" i="22"/>
  <c r="M823" i="22" s="1"/>
  <c r="L826" i="22"/>
  <c r="M826" i="22" s="1"/>
  <c r="L829" i="22"/>
  <c r="M829" i="22" s="1"/>
  <c r="L832" i="22"/>
  <c r="M832" i="22" s="1"/>
  <c r="L883" i="22"/>
  <c r="M883" i="22" s="1"/>
  <c r="L886" i="22"/>
  <c r="M886" i="22" s="1"/>
  <c r="L889" i="22"/>
  <c r="M889" i="22" s="1"/>
  <c r="L662" i="22"/>
  <c r="M662" i="22" s="1"/>
  <c r="L665" i="22"/>
  <c r="M665" i="22" s="1"/>
  <c r="L668" i="22"/>
  <c r="M668" i="22" s="1"/>
  <c r="L671" i="22"/>
  <c r="M671" i="22" s="1"/>
  <c r="L674" i="22"/>
  <c r="M674" i="22" s="1"/>
  <c r="L677" i="22"/>
  <c r="M677" i="22" s="1"/>
  <c r="L680" i="22"/>
  <c r="M680" i="22" s="1"/>
  <c r="L683" i="22"/>
  <c r="M683" i="22" s="1"/>
  <c r="L686" i="22"/>
  <c r="M686" i="22" s="1"/>
  <c r="L689" i="22"/>
  <c r="M689" i="22" s="1"/>
  <c r="L692" i="22"/>
  <c r="M692" i="22" s="1"/>
  <c r="L695" i="22"/>
  <c r="M695" i="22" s="1"/>
  <c r="L698" i="22"/>
  <c r="M698" i="22" s="1"/>
  <c r="L701" i="22"/>
  <c r="M701" i="22" s="1"/>
  <c r="L704" i="22"/>
  <c r="M704" i="22" s="1"/>
  <c r="L707" i="22"/>
  <c r="M707" i="22" s="1"/>
  <c r="L710" i="22"/>
  <c r="M710" i="22" s="1"/>
  <c r="L713" i="22"/>
  <c r="M713" i="22" s="1"/>
  <c r="L716" i="22"/>
  <c r="M716" i="22" s="1"/>
  <c r="L719" i="22"/>
  <c r="M719" i="22" s="1"/>
  <c r="L722" i="22"/>
  <c r="M722" i="22" s="1"/>
  <c r="L725" i="22"/>
  <c r="M725" i="22" s="1"/>
  <c r="L728" i="22"/>
  <c r="M728" i="22" s="1"/>
  <c r="L731" i="22"/>
  <c r="M731" i="22" s="1"/>
  <c r="L734" i="22"/>
  <c r="M734" i="22" s="1"/>
  <c r="L737" i="22"/>
  <c r="M737" i="22" s="1"/>
  <c r="L740" i="22"/>
  <c r="M740" i="22" s="1"/>
  <c r="L743" i="22"/>
  <c r="M743" i="22" s="1"/>
  <c r="L746" i="22"/>
  <c r="M746" i="22" s="1"/>
  <c r="L749" i="22"/>
  <c r="M749" i="22" s="1"/>
  <c r="L752" i="22"/>
  <c r="M752" i="22" s="1"/>
  <c r="L755" i="22"/>
  <c r="M755" i="22" s="1"/>
  <c r="L758" i="22"/>
  <c r="M758" i="22" s="1"/>
  <c r="L761" i="22"/>
  <c r="M761" i="22" s="1"/>
  <c r="L764" i="22"/>
  <c r="M764" i="22" s="1"/>
  <c r="L767" i="22"/>
  <c r="M767" i="22" s="1"/>
  <c r="L770" i="22"/>
  <c r="M770" i="22" s="1"/>
  <c r="L773" i="22"/>
  <c r="M773" i="22" s="1"/>
  <c r="L776" i="22"/>
  <c r="M776" i="22" s="1"/>
  <c r="L779" i="22"/>
  <c r="M779" i="22" s="1"/>
  <c r="L782" i="22"/>
  <c r="M782" i="22" s="1"/>
  <c r="L785" i="22"/>
  <c r="M785" i="22" s="1"/>
  <c r="L788" i="22"/>
  <c r="M788" i="22" s="1"/>
  <c r="L791" i="22"/>
  <c r="M791" i="22" s="1"/>
  <c r="L794" i="22"/>
  <c r="M794" i="22" s="1"/>
  <c r="L797" i="22"/>
  <c r="M797" i="22" s="1"/>
  <c r="L800" i="22"/>
  <c r="M800" i="22" s="1"/>
  <c r="L803" i="22"/>
  <c r="M803" i="22" s="1"/>
  <c r="L806" i="22"/>
  <c r="M806" i="22" s="1"/>
  <c r="L809" i="22"/>
  <c r="M809" i="22" s="1"/>
  <c r="L812" i="22"/>
  <c r="M812" i="22" s="1"/>
  <c r="L815" i="22"/>
  <c r="M815" i="22" s="1"/>
  <c r="L818" i="22"/>
  <c r="M818" i="22" s="1"/>
  <c r="L821" i="22"/>
  <c r="M821" i="22" s="1"/>
  <c r="L824" i="22"/>
  <c r="M824" i="22" s="1"/>
  <c r="L827" i="22"/>
  <c r="M827" i="22" s="1"/>
  <c r="L830" i="22"/>
  <c r="M830" i="22" s="1"/>
  <c r="L881" i="22"/>
  <c r="M881" i="22" s="1"/>
  <c r="L884" i="22"/>
  <c r="M884" i="22" s="1"/>
  <c r="L887" i="22"/>
  <c r="M887" i="22" s="1"/>
  <c r="L890" i="22"/>
  <c r="M890" i="22" s="1"/>
  <c r="L660" i="22"/>
  <c r="M660" i="22" s="1"/>
  <c r="L663" i="22"/>
  <c r="M663" i="22" s="1"/>
  <c r="L666" i="22"/>
  <c r="M666" i="22" s="1"/>
  <c r="L669" i="22"/>
  <c r="M669" i="22" s="1"/>
  <c r="L672" i="22"/>
  <c r="M672" i="22" s="1"/>
  <c r="L675" i="22"/>
  <c r="M675" i="22" s="1"/>
  <c r="L678" i="22"/>
  <c r="M678" i="22" s="1"/>
  <c r="L681" i="22"/>
  <c r="M681" i="22" s="1"/>
  <c r="L684" i="22"/>
  <c r="M684" i="22" s="1"/>
  <c r="L687" i="22"/>
  <c r="M687" i="22" s="1"/>
  <c r="L690" i="22"/>
  <c r="M690" i="22" s="1"/>
  <c r="L693" i="22"/>
  <c r="M693" i="22" s="1"/>
  <c r="L696" i="22"/>
  <c r="M696" i="22" s="1"/>
  <c r="L699" i="22"/>
  <c r="M699" i="22" s="1"/>
  <c r="L702" i="22"/>
  <c r="M702" i="22" s="1"/>
  <c r="L705" i="22"/>
  <c r="M705" i="22" s="1"/>
  <c r="L708" i="22"/>
  <c r="M708" i="22" s="1"/>
  <c r="L711" i="22"/>
  <c r="M711" i="22" s="1"/>
  <c r="L714" i="22"/>
  <c r="M714" i="22" s="1"/>
  <c r="L717" i="22"/>
  <c r="M717" i="22" s="1"/>
  <c r="L720" i="22"/>
  <c r="M720" i="22" s="1"/>
  <c r="L723" i="22"/>
  <c r="M723" i="22" s="1"/>
  <c r="L726" i="22"/>
  <c r="M726" i="22" s="1"/>
  <c r="L729" i="22"/>
  <c r="M729" i="22" s="1"/>
  <c r="L732" i="22"/>
  <c r="M732" i="22" s="1"/>
  <c r="L735" i="22"/>
  <c r="M735" i="22" s="1"/>
  <c r="L738" i="22"/>
  <c r="M738" i="22" s="1"/>
  <c r="L741" i="22"/>
  <c r="M741" i="22" s="1"/>
  <c r="L744" i="22"/>
  <c r="M744" i="22" s="1"/>
  <c r="L747" i="22"/>
  <c r="M747" i="22" s="1"/>
  <c r="L750" i="22"/>
  <c r="M750" i="22" s="1"/>
  <c r="L753" i="22"/>
  <c r="M753" i="22" s="1"/>
  <c r="L756" i="22"/>
  <c r="M756" i="22" s="1"/>
  <c r="L759" i="22"/>
  <c r="M759" i="22" s="1"/>
  <c r="L762" i="22"/>
  <c r="M762" i="22" s="1"/>
  <c r="L765" i="22"/>
  <c r="M765" i="22" s="1"/>
  <c r="L768" i="22"/>
  <c r="M768" i="22" s="1"/>
  <c r="L771" i="22"/>
  <c r="M771" i="22" s="1"/>
  <c r="L774" i="22"/>
  <c r="M774" i="22" s="1"/>
  <c r="L777" i="22"/>
  <c r="M777" i="22" s="1"/>
  <c r="L780" i="22"/>
  <c r="M780" i="22" s="1"/>
  <c r="L783" i="22"/>
  <c r="M783" i="22" s="1"/>
  <c r="L786" i="22"/>
  <c r="M786" i="22" s="1"/>
  <c r="L789" i="22"/>
  <c r="M789" i="22" s="1"/>
  <c r="L792" i="22"/>
  <c r="M792" i="22" s="1"/>
  <c r="L795" i="22"/>
  <c r="M795" i="22" s="1"/>
  <c r="L798" i="22"/>
  <c r="M798" i="22" s="1"/>
  <c r="L801" i="22"/>
  <c r="M801" i="22" s="1"/>
  <c r="L804" i="22"/>
  <c r="M804" i="22" s="1"/>
  <c r="L807" i="22"/>
  <c r="M807" i="22" s="1"/>
  <c r="L810" i="22"/>
  <c r="M810" i="22" s="1"/>
  <c r="L813" i="22"/>
  <c r="M813" i="22" s="1"/>
  <c r="L816" i="22"/>
  <c r="M816" i="22" s="1"/>
  <c r="L819" i="22"/>
  <c r="M819" i="22" s="1"/>
  <c r="L822" i="22"/>
  <c r="M822" i="22" s="1"/>
  <c r="L825" i="22"/>
  <c r="M825" i="22" s="1"/>
  <c r="L828" i="22"/>
  <c r="M828" i="22" s="1"/>
  <c r="L831" i="22"/>
  <c r="M831" i="22" s="1"/>
  <c r="L882" i="22"/>
  <c r="M882" i="22" s="1"/>
  <c r="L958" i="22"/>
  <c r="M958" i="22" s="1"/>
  <c r="L962" i="22"/>
  <c r="M962" i="22" s="1"/>
  <c r="L966" i="22"/>
  <c r="M966" i="22" s="1"/>
  <c r="L970" i="22"/>
  <c r="M970" i="22" s="1"/>
  <c r="L1050" i="22"/>
  <c r="M1050" i="22" s="1"/>
  <c r="L1054" i="22"/>
  <c r="M1054" i="22" s="1"/>
  <c r="L1058" i="22"/>
  <c r="M1058" i="22" s="1"/>
  <c r="L1142" i="22"/>
  <c r="M1142" i="22" s="1"/>
  <c r="L1146" i="22"/>
  <c r="M1146" i="22" s="1"/>
  <c r="L1150" i="22"/>
  <c r="M1150" i="22" s="1"/>
  <c r="L1154" i="22"/>
  <c r="M1154" i="22" s="1"/>
  <c r="L1158" i="22"/>
  <c r="M1158" i="22" s="1"/>
  <c r="L885" i="22"/>
  <c r="M885" i="22" s="1"/>
  <c r="L959" i="22"/>
  <c r="M959" i="22" s="1"/>
  <c r="L963" i="22"/>
  <c r="M963" i="22" s="1"/>
  <c r="L967" i="22"/>
  <c r="M967" i="22" s="1"/>
  <c r="L1051" i="22"/>
  <c r="M1051" i="22" s="1"/>
  <c r="L1055" i="22"/>
  <c r="M1055" i="22" s="1"/>
  <c r="L1059" i="22"/>
  <c r="M1059" i="22" s="1"/>
  <c r="L1143" i="22"/>
  <c r="M1143" i="22" s="1"/>
  <c r="L1147" i="22"/>
  <c r="M1147" i="22" s="1"/>
  <c r="L1151" i="22"/>
  <c r="M1151" i="22" s="1"/>
  <c r="L1155" i="22"/>
  <c r="M1155" i="22" s="1"/>
  <c r="L888" i="22"/>
  <c r="M888" i="22" s="1"/>
  <c r="L960" i="22"/>
  <c r="M960" i="22" s="1"/>
  <c r="L964" i="22"/>
  <c r="M964" i="22" s="1"/>
  <c r="L968" i="22"/>
  <c r="M968" i="22" s="1"/>
  <c r="L1052" i="22"/>
  <c r="M1052" i="22" s="1"/>
  <c r="L1056" i="22"/>
  <c r="M1056" i="22" s="1"/>
  <c r="L1060" i="22"/>
  <c r="M1060" i="22" s="1"/>
  <c r="L1140" i="22"/>
  <c r="M1140" i="22" s="1"/>
  <c r="L1144" i="22"/>
  <c r="M1144" i="22" s="1"/>
  <c r="L1148" i="22"/>
  <c r="M1148" i="22" s="1"/>
  <c r="L1152" i="22"/>
  <c r="M1152" i="22" s="1"/>
  <c r="L1156" i="22"/>
  <c r="M1156" i="22" s="1"/>
  <c r="L891" i="22"/>
  <c r="M891" i="22" s="1"/>
  <c r="L961" i="22"/>
  <c r="M961" i="22" s="1"/>
  <c r="L965" i="22"/>
  <c r="M965" i="22" s="1"/>
  <c r="L969" i="22"/>
  <c r="M969" i="22" s="1"/>
  <c r="L1049" i="22"/>
  <c r="M1049" i="22" s="1"/>
  <c r="L1053" i="22"/>
  <c r="M1053" i="22" s="1"/>
  <c r="L1057" i="22"/>
  <c r="M1057" i="22" s="1"/>
  <c r="L1061" i="22"/>
  <c r="M1061" i="22" s="1"/>
  <c r="L1141" i="22"/>
  <c r="M1141" i="22" s="1"/>
  <c r="L1145" i="22"/>
  <c r="M1145" i="22" s="1"/>
  <c r="L1149" i="22"/>
  <c r="M1149" i="22" s="1"/>
  <c r="L1153" i="22"/>
  <c r="M1153" i="22" s="1"/>
  <c r="L1157" i="22"/>
  <c r="M1157" i="22" s="1"/>
  <c r="L1282" i="22"/>
  <c r="M1282" i="22" s="1"/>
  <c r="L1286" i="22"/>
  <c r="M1286" i="22" s="1"/>
  <c r="L1290" i="22"/>
  <c r="M1290" i="22" s="1"/>
  <c r="L1294" i="22"/>
  <c r="M1294" i="22" s="1"/>
  <c r="L1298" i="22"/>
  <c r="M1298" i="22" s="1"/>
  <c r="L1302" i="22"/>
  <c r="M1302" i="22" s="1"/>
  <c r="L1306" i="22"/>
  <c r="M1306" i="22" s="1"/>
  <c r="L1310" i="22"/>
  <c r="M1310" i="22" s="1"/>
  <c r="L1314" i="22"/>
  <c r="M1314" i="22" s="1"/>
  <c r="L1318" i="22"/>
  <c r="M1318" i="22" s="1"/>
  <c r="L1554" i="22"/>
  <c r="M1554" i="22" s="1"/>
  <c r="L1558" i="22"/>
  <c r="M1558" i="22" s="1"/>
  <c r="L1562" i="22"/>
  <c r="M1562" i="22" s="1"/>
  <c r="L1566" i="22"/>
  <c r="M1566" i="22" s="1"/>
  <c r="L1570" i="22"/>
  <c r="M1570" i="22" s="1"/>
  <c r="L1574" i="22"/>
  <c r="M1574" i="22" s="1"/>
  <c r="L1578" i="22"/>
  <c r="M1578" i="22" s="1"/>
  <c r="L1582" i="22"/>
  <c r="M1582" i="22" s="1"/>
  <c r="L1586" i="22"/>
  <c r="M1586" i="22" s="1"/>
  <c r="L1590" i="22"/>
  <c r="M1590" i="22" s="1"/>
  <c r="L1594" i="22"/>
  <c r="M1594" i="22" s="1"/>
  <c r="L1598" i="22"/>
  <c r="M1598" i="22" s="1"/>
  <c r="L1602" i="22"/>
  <c r="M1602" i="22" s="1"/>
  <c r="L1606" i="22"/>
  <c r="M1606" i="22" s="1"/>
  <c r="L1610" i="22"/>
  <c r="M1610" i="22" s="1"/>
  <c r="L1283" i="22"/>
  <c r="M1283" i="22" s="1"/>
  <c r="L1287" i="22"/>
  <c r="M1287" i="22" s="1"/>
  <c r="L1291" i="22"/>
  <c r="M1291" i="22" s="1"/>
  <c r="L1295" i="22"/>
  <c r="M1295" i="22" s="1"/>
  <c r="L1299" i="22"/>
  <c r="M1299" i="22" s="1"/>
  <c r="L1303" i="22"/>
  <c r="M1303" i="22" s="1"/>
  <c r="L1307" i="22"/>
  <c r="M1307" i="22" s="1"/>
  <c r="L1311" i="22"/>
  <c r="M1311" i="22" s="1"/>
  <c r="L1315" i="22"/>
  <c r="M1315" i="22" s="1"/>
  <c r="L1555" i="22"/>
  <c r="M1555" i="22" s="1"/>
  <c r="L1559" i="22"/>
  <c r="M1559" i="22" s="1"/>
  <c r="L1563" i="22"/>
  <c r="M1563" i="22" s="1"/>
  <c r="L1567" i="22"/>
  <c r="M1567" i="22" s="1"/>
  <c r="L1571" i="22"/>
  <c r="M1571" i="22" s="1"/>
  <c r="L1575" i="22"/>
  <c r="M1575" i="22" s="1"/>
  <c r="L1579" i="22"/>
  <c r="M1579" i="22" s="1"/>
  <c r="L1583" i="22"/>
  <c r="M1583" i="22" s="1"/>
  <c r="L1587" i="22"/>
  <c r="M1587" i="22" s="1"/>
  <c r="L1591" i="22"/>
  <c r="M1591" i="22" s="1"/>
  <c r="L1595" i="22"/>
  <c r="M1595" i="22" s="1"/>
  <c r="L1599" i="22"/>
  <c r="M1599" i="22" s="1"/>
  <c r="L1603" i="22"/>
  <c r="M1603" i="22" s="1"/>
  <c r="L1607" i="22"/>
  <c r="M1607" i="22" s="1"/>
  <c r="L1280" i="22"/>
  <c r="M1280" i="22" s="1"/>
  <c r="L1284" i="22"/>
  <c r="M1284" i="22" s="1"/>
  <c r="L1288" i="22"/>
  <c r="M1288" i="22" s="1"/>
  <c r="L1292" i="22"/>
  <c r="M1292" i="22" s="1"/>
  <c r="L1296" i="22"/>
  <c r="M1296" i="22" s="1"/>
  <c r="L1300" i="22"/>
  <c r="M1300" i="22" s="1"/>
  <c r="L1304" i="22"/>
  <c r="M1304" i="22" s="1"/>
  <c r="L1308" i="22"/>
  <c r="M1308" i="22" s="1"/>
  <c r="L1312" i="22"/>
  <c r="M1312" i="22" s="1"/>
  <c r="L1316" i="22"/>
  <c r="M1316" i="22" s="1"/>
  <c r="L1556" i="22"/>
  <c r="M1556" i="22" s="1"/>
  <c r="L1560" i="22"/>
  <c r="M1560" i="22" s="1"/>
  <c r="L1564" i="22"/>
  <c r="M1564" i="22" s="1"/>
  <c r="L1568" i="22"/>
  <c r="M1568" i="22" s="1"/>
  <c r="L1572" i="22"/>
  <c r="M1572" i="22" s="1"/>
  <c r="L1576" i="22"/>
  <c r="M1576" i="22" s="1"/>
  <c r="L1580" i="22"/>
  <c r="M1580" i="22" s="1"/>
  <c r="L1584" i="22"/>
  <c r="M1584" i="22" s="1"/>
  <c r="L1588" i="22"/>
  <c r="M1588" i="22" s="1"/>
  <c r="L1592" i="22"/>
  <c r="M1592" i="22" s="1"/>
  <c r="L1596" i="22"/>
  <c r="M1596" i="22" s="1"/>
  <c r="L1600" i="22"/>
  <c r="M1600" i="22" s="1"/>
  <c r="L1604" i="22"/>
  <c r="M1604" i="22" s="1"/>
  <c r="L1608" i="22"/>
  <c r="M1608" i="22" s="1"/>
  <c r="L1273" i="22"/>
  <c r="M1273" i="22" s="1"/>
  <c r="L1281" i="22"/>
  <c r="M1281" i="22" s="1"/>
  <c r="L1285" i="22"/>
  <c r="M1285" i="22" s="1"/>
  <c r="L1289" i="22"/>
  <c r="M1289" i="22" s="1"/>
  <c r="L1293" i="22"/>
  <c r="M1293" i="22" s="1"/>
  <c r="L1297" i="22"/>
  <c r="M1297" i="22" s="1"/>
  <c r="L1301" i="22"/>
  <c r="M1301" i="22" s="1"/>
  <c r="L1305" i="22"/>
  <c r="M1305" i="22" s="1"/>
  <c r="L1309" i="22"/>
  <c r="M1309" i="22" s="1"/>
  <c r="L1313" i="22"/>
  <c r="M1313" i="22" s="1"/>
  <c r="L1317" i="22"/>
  <c r="M1317" i="22" s="1"/>
  <c r="L1553" i="22"/>
  <c r="M1553" i="22" s="1"/>
  <c r="L1557" i="22"/>
  <c r="M1557" i="22" s="1"/>
  <c r="L1561" i="22"/>
  <c r="M1561" i="22" s="1"/>
  <c r="L1565" i="22"/>
  <c r="M1565" i="22" s="1"/>
  <c r="L1569" i="22"/>
  <c r="M1569" i="22" s="1"/>
  <c r="L1573" i="22"/>
  <c r="M1573" i="22" s="1"/>
  <c r="L1577" i="22"/>
  <c r="M1577" i="22" s="1"/>
  <c r="L1581" i="22"/>
  <c r="M1581" i="22" s="1"/>
  <c r="L1585" i="22"/>
  <c r="M1585" i="22" s="1"/>
  <c r="L1589" i="22"/>
  <c r="M1589" i="22" s="1"/>
  <c r="L1593" i="22"/>
  <c r="M1593" i="22" s="1"/>
  <c r="L1597" i="22"/>
  <c r="M1597" i="22" s="1"/>
  <c r="L1601" i="22"/>
  <c r="M1601" i="22" s="1"/>
  <c r="L1605" i="22"/>
  <c r="M1605" i="22" s="1"/>
  <c r="L1609" i="22"/>
  <c r="M1609" i="22" s="1"/>
  <c r="L1959" i="22"/>
  <c r="M1959" i="22" s="1"/>
  <c r="L1963" i="22"/>
  <c r="M1963" i="22" s="1"/>
  <c r="L1967" i="22"/>
  <c r="M1967" i="22" s="1"/>
  <c r="L1971" i="22"/>
  <c r="M1971" i="22" s="1"/>
  <c r="L1975" i="22"/>
  <c r="M1975" i="22" s="1"/>
  <c r="L1979" i="22"/>
  <c r="M1979" i="22" s="1"/>
  <c r="L1983" i="22"/>
  <c r="M1983" i="22" s="1"/>
  <c r="L2151" i="22"/>
  <c r="M2151" i="22" s="1"/>
  <c r="L2155" i="22"/>
  <c r="M2155" i="22" s="1"/>
  <c r="L2159" i="22"/>
  <c r="M2159" i="22" s="1"/>
  <c r="L2163" i="22"/>
  <c r="M2163" i="22" s="1"/>
  <c r="L2167" i="22"/>
  <c r="M2167" i="22" s="1"/>
  <c r="L2171" i="22"/>
  <c r="M2171" i="22" s="1"/>
  <c r="L2175" i="22"/>
  <c r="M2175" i="22" s="1"/>
  <c r="L2179" i="22"/>
  <c r="M2179" i="22" s="1"/>
  <c r="L1960" i="22"/>
  <c r="M1960" i="22" s="1"/>
  <c r="L1964" i="22"/>
  <c r="M1964" i="22" s="1"/>
  <c r="L1968" i="22"/>
  <c r="M1968" i="22" s="1"/>
  <c r="L1972" i="22"/>
  <c r="M1972" i="22" s="1"/>
  <c r="L1976" i="22"/>
  <c r="M1976" i="22" s="1"/>
  <c r="L1980" i="22"/>
  <c r="M1980" i="22" s="1"/>
  <c r="L1984" i="22"/>
  <c r="M1984" i="22" s="1"/>
  <c r="L2148" i="22"/>
  <c r="M2148" i="22" s="1"/>
  <c r="L2152" i="22"/>
  <c r="M2152" i="22" s="1"/>
  <c r="L2156" i="22"/>
  <c r="M2156" i="22" s="1"/>
  <c r="L2160" i="22"/>
  <c r="M2160" i="22" s="1"/>
  <c r="L2164" i="22"/>
  <c r="M2164" i="22" s="1"/>
  <c r="L2168" i="22"/>
  <c r="M2168" i="22" s="1"/>
  <c r="L2172" i="22"/>
  <c r="M2172" i="22" s="1"/>
  <c r="L2176" i="22"/>
  <c r="M2176" i="22" s="1"/>
  <c r="L2180" i="22"/>
  <c r="M2180" i="22" s="1"/>
  <c r="L1961" i="22"/>
  <c r="M1961" i="22" s="1"/>
  <c r="L1965" i="22"/>
  <c r="M1965" i="22" s="1"/>
  <c r="L1969" i="22"/>
  <c r="M1969" i="22" s="1"/>
  <c r="L1973" i="22"/>
  <c r="M1973" i="22" s="1"/>
  <c r="L1977" i="22"/>
  <c r="M1977" i="22" s="1"/>
  <c r="L1981" i="22"/>
  <c r="M1981" i="22" s="1"/>
  <c r="L1985" i="22"/>
  <c r="M1985" i="22" s="1"/>
  <c r="L2149" i="22"/>
  <c r="M2149" i="22" s="1"/>
  <c r="L2153" i="22"/>
  <c r="M2153" i="22" s="1"/>
  <c r="L2157" i="22"/>
  <c r="M2157" i="22" s="1"/>
  <c r="L2161" i="22"/>
  <c r="M2161" i="22" s="1"/>
  <c r="L2165" i="22"/>
  <c r="M2165" i="22" s="1"/>
  <c r="L2169" i="22"/>
  <c r="M2169" i="22" s="1"/>
  <c r="L2173" i="22"/>
  <c r="M2173" i="22" s="1"/>
  <c r="L2177" i="22"/>
  <c r="M2177" i="22" s="1"/>
  <c r="L2181" i="22"/>
  <c r="M2181" i="22" s="1"/>
  <c r="L1962" i="22"/>
  <c r="M1962" i="22" s="1"/>
  <c r="L1966" i="22"/>
  <c r="M1966" i="22" s="1"/>
  <c r="L1970" i="22"/>
  <c r="M1970" i="22" s="1"/>
  <c r="L1974" i="22"/>
  <c r="M1974" i="22" s="1"/>
  <c r="L1978" i="22"/>
  <c r="M1978" i="22" s="1"/>
  <c r="L1982" i="22"/>
  <c r="M1982" i="22" s="1"/>
  <c r="L2150" i="22"/>
  <c r="M2150" i="22" s="1"/>
  <c r="L2154" i="22"/>
  <c r="M2154" i="22" s="1"/>
  <c r="L2158" i="22"/>
  <c r="M2158" i="22" s="1"/>
  <c r="L2162" i="22"/>
  <c r="M2162" i="22" s="1"/>
  <c r="L2166" i="22"/>
  <c r="M2166" i="22" s="1"/>
  <c r="L2170" i="22"/>
  <c r="M2170" i="22" s="1"/>
  <c r="L2174" i="22"/>
  <c r="M2174" i="22" s="1"/>
  <c r="L2178" i="22"/>
  <c r="M2178" i="22" s="1"/>
  <c r="D26" i="23" a="1"/>
  <c r="D26" i="23" s="1"/>
  <c r="D28" i="23" a="1"/>
  <c r="D28" i="23" s="1"/>
  <c r="D54" i="23" a="1"/>
  <c r="D54" i="23" s="1"/>
  <c r="D24" i="23" a="1"/>
  <c r="D24" i="23" s="1"/>
  <c r="D23" i="23" a="1"/>
  <c r="D23" i="23" s="1"/>
  <c r="D25" i="23" a="1"/>
  <c r="D25" i="23" s="1"/>
  <c r="D27" i="23" a="1"/>
  <c r="D27" i="23" s="1"/>
  <c r="D29" i="23" a="1"/>
  <c r="D29" i="23" s="1"/>
  <c r="E29" i="23" s="1"/>
  <c r="D38" i="23" a="1"/>
  <c r="D38" i="23" s="1"/>
  <c r="D40" i="23" a="1"/>
  <c r="D40" i="23" s="1"/>
  <c r="D37" i="23" a="1"/>
  <c r="D37" i="23" s="1"/>
  <c r="D42" i="23" a="1"/>
  <c r="D42" i="23" s="1"/>
  <c r="D56" i="23" a="1"/>
  <c r="D56" i="23" s="1"/>
  <c r="D39" i="23" a="1"/>
  <c r="D39" i="23" s="1"/>
  <c r="D41" i="23" a="1"/>
  <c r="D41" i="23" s="1"/>
  <c r="D43" i="23" a="1"/>
  <c r="D43" i="23" s="1"/>
  <c r="E43" i="23" s="1"/>
  <c r="C2" i="24"/>
  <c r="F2" i="24" s="1"/>
  <c r="C2" i="23"/>
  <c r="E2" i="23" s="1"/>
  <c r="C51" i="23"/>
  <c r="E51" i="23" s="1"/>
  <c r="K660" i="22"/>
  <c r="C5" i="24"/>
  <c r="F5" i="24" s="1"/>
  <c r="C23" i="23"/>
  <c r="E23" i="23" s="1"/>
  <c r="C54" i="23"/>
  <c r="E54" i="23" s="1"/>
  <c r="K336" i="22"/>
  <c r="C48" i="23"/>
  <c r="E48" i="23" s="1"/>
  <c r="C20" i="23"/>
  <c r="E20" i="23" s="1"/>
  <c r="K2013" i="22"/>
  <c r="C47" i="23"/>
  <c r="E47" i="23" s="1"/>
  <c r="K1901" i="22"/>
  <c r="C33" i="23"/>
  <c r="E33" i="23" s="1"/>
  <c r="K1785" i="22"/>
  <c r="C19" i="23"/>
  <c r="E19" i="23" s="1"/>
  <c r="K1669" i="22"/>
  <c r="C5" i="23"/>
  <c r="E5" i="23" s="1"/>
  <c r="K1553" i="22"/>
  <c r="C25" i="23"/>
  <c r="E25" i="23" s="1"/>
  <c r="K1397" i="22"/>
  <c r="K2121" i="22"/>
  <c r="K2094" i="22"/>
  <c r="K2067" i="22"/>
  <c r="L117" i="22"/>
  <c r="M117" i="22" s="1"/>
  <c r="L118" i="22"/>
  <c r="M118" i="22" s="1"/>
  <c r="L121" i="22"/>
  <c r="M121" i="22" s="1"/>
  <c r="L124" i="22"/>
  <c r="M124" i="22" s="1"/>
  <c r="L127" i="22"/>
  <c r="M127" i="22" s="1"/>
  <c r="L130" i="22"/>
  <c r="M130" i="22" s="1"/>
  <c r="L133" i="22"/>
  <c r="M133" i="22" s="1"/>
  <c r="L136" i="22"/>
  <c r="M136" i="22" s="1"/>
  <c r="L139" i="22"/>
  <c r="M139" i="22" s="1"/>
  <c r="L142" i="22"/>
  <c r="M142" i="22" s="1"/>
  <c r="L145" i="22"/>
  <c r="M145" i="22" s="1"/>
  <c r="L148" i="22"/>
  <c r="M148" i="22" s="1"/>
  <c r="L151" i="22"/>
  <c r="M151" i="22" s="1"/>
  <c r="L154" i="22"/>
  <c r="M154" i="22" s="1"/>
  <c r="L157" i="22"/>
  <c r="M157" i="22" s="1"/>
  <c r="L160" i="22"/>
  <c r="M160" i="22" s="1"/>
  <c r="L163" i="22"/>
  <c r="M163" i="22" s="1"/>
  <c r="L166" i="22"/>
  <c r="M166" i="22" s="1"/>
  <c r="L169" i="22"/>
  <c r="M169" i="22" s="1"/>
  <c r="L172" i="22"/>
  <c r="M172" i="22" s="1"/>
  <c r="L175" i="22"/>
  <c r="M175" i="22" s="1"/>
  <c r="L178" i="22"/>
  <c r="M178" i="22" s="1"/>
  <c r="L181" i="22"/>
  <c r="M181" i="22" s="1"/>
  <c r="L184" i="22"/>
  <c r="M184" i="22" s="1"/>
  <c r="L187" i="22"/>
  <c r="M187" i="22" s="1"/>
  <c r="L190" i="22"/>
  <c r="M190" i="22" s="1"/>
  <c r="L193" i="22"/>
  <c r="M193" i="22" s="1"/>
  <c r="L196" i="22"/>
  <c r="M196" i="22" s="1"/>
  <c r="L199" i="22"/>
  <c r="M199" i="22" s="1"/>
  <c r="L202" i="22"/>
  <c r="M202" i="22" s="1"/>
  <c r="L205" i="22"/>
  <c r="M205" i="22" s="1"/>
  <c r="L208" i="22"/>
  <c r="M208" i="22" s="1"/>
  <c r="L211" i="22"/>
  <c r="M211" i="22" s="1"/>
  <c r="L214" i="22"/>
  <c r="M214" i="22" s="1"/>
  <c r="L217" i="22"/>
  <c r="M217" i="22" s="1"/>
  <c r="L220" i="22"/>
  <c r="M220" i="22" s="1"/>
  <c r="L223" i="22"/>
  <c r="M223" i="22" s="1"/>
  <c r="L115" i="22"/>
  <c r="M115" i="22" s="1"/>
  <c r="L119" i="22"/>
  <c r="M119" i="22" s="1"/>
  <c r="L122" i="22"/>
  <c r="M122" i="22" s="1"/>
  <c r="L125" i="22"/>
  <c r="M125" i="22" s="1"/>
  <c r="L128" i="22"/>
  <c r="M128" i="22" s="1"/>
  <c r="L131" i="22"/>
  <c r="M131" i="22" s="1"/>
  <c r="L134" i="22"/>
  <c r="M134" i="22" s="1"/>
  <c r="L137" i="22"/>
  <c r="M137" i="22" s="1"/>
  <c r="L140" i="22"/>
  <c r="M140" i="22" s="1"/>
  <c r="L143" i="22"/>
  <c r="M143" i="22" s="1"/>
  <c r="L146" i="22"/>
  <c r="M146" i="22" s="1"/>
  <c r="L149" i="22"/>
  <c r="M149" i="22" s="1"/>
  <c r="L152" i="22"/>
  <c r="M152" i="22" s="1"/>
  <c r="L155" i="22"/>
  <c r="M155" i="22" s="1"/>
  <c r="L158" i="22"/>
  <c r="M158" i="22" s="1"/>
  <c r="L161" i="22"/>
  <c r="M161" i="22" s="1"/>
  <c r="L164" i="22"/>
  <c r="M164" i="22" s="1"/>
  <c r="L167" i="22"/>
  <c r="M167" i="22" s="1"/>
  <c r="L170" i="22"/>
  <c r="M170" i="22" s="1"/>
  <c r="L173" i="22"/>
  <c r="M173" i="22" s="1"/>
  <c r="L176" i="22"/>
  <c r="M176" i="22" s="1"/>
  <c r="L179" i="22"/>
  <c r="M179" i="22" s="1"/>
  <c r="L182" i="22"/>
  <c r="M182" i="22" s="1"/>
  <c r="L185" i="22"/>
  <c r="M185" i="22" s="1"/>
  <c r="L188" i="22"/>
  <c r="M188" i="22" s="1"/>
  <c r="L191" i="22"/>
  <c r="M191" i="22" s="1"/>
  <c r="L194" i="22"/>
  <c r="M194" i="22" s="1"/>
  <c r="L197" i="22"/>
  <c r="M197" i="22" s="1"/>
  <c r="L200" i="22"/>
  <c r="M200" i="22" s="1"/>
  <c r="L203" i="22"/>
  <c r="M203" i="22" s="1"/>
  <c r="L206" i="22"/>
  <c r="M206" i="22" s="1"/>
  <c r="L209" i="22"/>
  <c r="M209" i="22" s="1"/>
  <c r="L212" i="22"/>
  <c r="M212" i="22" s="1"/>
  <c r="L215" i="22"/>
  <c r="M215" i="22" s="1"/>
  <c r="L218" i="22"/>
  <c r="M218" i="22" s="1"/>
  <c r="L221" i="22"/>
  <c r="M221" i="22" s="1"/>
  <c r="L224" i="22"/>
  <c r="M224" i="22" s="1"/>
  <c r="L116" i="22"/>
  <c r="M116" i="22" s="1"/>
  <c r="L126" i="22"/>
  <c r="M126" i="22" s="1"/>
  <c r="L135" i="22"/>
  <c r="M135" i="22" s="1"/>
  <c r="L144" i="22"/>
  <c r="M144" i="22" s="1"/>
  <c r="L153" i="22"/>
  <c r="M153" i="22" s="1"/>
  <c r="L162" i="22"/>
  <c r="M162" i="22" s="1"/>
  <c r="L171" i="22"/>
  <c r="M171" i="22" s="1"/>
  <c r="L180" i="22"/>
  <c r="M180" i="22" s="1"/>
  <c r="L189" i="22"/>
  <c r="M189" i="22" s="1"/>
  <c r="L198" i="22"/>
  <c r="M198" i="22" s="1"/>
  <c r="L207" i="22"/>
  <c r="M207" i="22" s="1"/>
  <c r="L216" i="22"/>
  <c r="M216" i="22" s="1"/>
  <c r="L225" i="22"/>
  <c r="M225" i="22" s="1"/>
  <c r="L120" i="22"/>
  <c r="M120" i="22" s="1"/>
  <c r="L129" i="22"/>
  <c r="M129" i="22" s="1"/>
  <c r="L138" i="22"/>
  <c r="M138" i="22" s="1"/>
  <c r="L147" i="22"/>
  <c r="M147" i="22" s="1"/>
  <c r="L156" i="22"/>
  <c r="M156" i="22" s="1"/>
  <c r="L165" i="22"/>
  <c r="M165" i="22" s="1"/>
  <c r="L174" i="22"/>
  <c r="M174" i="22" s="1"/>
  <c r="L183" i="22"/>
  <c r="M183" i="22" s="1"/>
  <c r="L192" i="22"/>
  <c r="M192" i="22" s="1"/>
  <c r="L201" i="22"/>
  <c r="M201" i="22" s="1"/>
  <c r="L210" i="22"/>
  <c r="M210" i="22" s="1"/>
  <c r="L219" i="22"/>
  <c r="M219" i="22" s="1"/>
  <c r="L123" i="22"/>
  <c r="M123" i="22" s="1"/>
  <c r="L132" i="22"/>
  <c r="M132" i="22" s="1"/>
  <c r="L141" i="22"/>
  <c r="M141" i="22" s="1"/>
  <c r="L150" i="22"/>
  <c r="M150" i="22" s="1"/>
  <c r="L159" i="22"/>
  <c r="M159" i="22" s="1"/>
  <c r="L168" i="22"/>
  <c r="M168" i="22" s="1"/>
  <c r="L177" i="22"/>
  <c r="M177" i="22" s="1"/>
  <c r="L186" i="22"/>
  <c r="M186" i="22" s="1"/>
  <c r="L195" i="22"/>
  <c r="M195" i="22" s="1"/>
  <c r="L204" i="22"/>
  <c r="M204" i="22" s="1"/>
  <c r="L213" i="22"/>
  <c r="M213" i="22" s="1"/>
  <c r="L222" i="22"/>
  <c r="M222" i="22" s="1"/>
  <c r="L865" i="22"/>
  <c r="M865" i="22" s="1"/>
  <c r="L868" i="22"/>
  <c r="M868" i="22" s="1"/>
  <c r="L871" i="22"/>
  <c r="M871" i="22" s="1"/>
  <c r="L866" i="22"/>
  <c r="M866" i="22" s="1"/>
  <c r="L869" i="22"/>
  <c r="M869" i="22" s="1"/>
  <c r="L872" i="22"/>
  <c r="M872" i="22" s="1"/>
  <c r="L938" i="22"/>
  <c r="M938" i="22" s="1"/>
  <c r="L867" i="22"/>
  <c r="M867" i="22" s="1"/>
  <c r="L870" i="22"/>
  <c r="M870" i="22" s="1"/>
  <c r="L937" i="22"/>
  <c r="M937" i="22" s="1"/>
  <c r="L942" i="22"/>
  <c r="M942" i="22" s="1"/>
  <c r="L946" i="22"/>
  <c r="M946" i="22" s="1"/>
  <c r="L1026" i="22"/>
  <c r="M1026" i="22" s="1"/>
  <c r="L1030" i="22"/>
  <c r="M1030" i="22" s="1"/>
  <c r="L1034" i="22"/>
  <c r="M1034" i="22" s="1"/>
  <c r="L1114" i="22"/>
  <c r="M1114" i="22" s="1"/>
  <c r="L1118" i="22"/>
  <c r="M1118" i="22" s="1"/>
  <c r="L1122" i="22"/>
  <c r="M1122" i="22" s="1"/>
  <c r="L1126" i="22"/>
  <c r="M1126" i="22" s="1"/>
  <c r="L1238" i="22"/>
  <c r="M1238" i="22" s="1"/>
  <c r="L1242" i="22"/>
  <c r="M1242" i="22" s="1"/>
  <c r="L1246" i="22"/>
  <c r="M1246" i="22" s="1"/>
  <c r="L1250" i="22"/>
  <c r="M1250" i="22" s="1"/>
  <c r="L939" i="22"/>
  <c r="M939" i="22" s="1"/>
  <c r="L943" i="22"/>
  <c r="M943" i="22" s="1"/>
  <c r="L1023" i="22"/>
  <c r="M1023" i="22" s="1"/>
  <c r="L1027" i="22"/>
  <c r="M1027" i="22" s="1"/>
  <c r="L1031" i="22"/>
  <c r="M1031" i="22" s="1"/>
  <c r="L1035" i="22"/>
  <c r="M1035" i="22" s="1"/>
  <c r="L1115" i="22"/>
  <c r="M1115" i="22" s="1"/>
  <c r="L1119" i="22"/>
  <c r="M1119" i="22" s="1"/>
  <c r="L1123" i="22"/>
  <c r="M1123" i="22" s="1"/>
  <c r="L1235" i="22"/>
  <c r="M1235" i="22" s="1"/>
  <c r="L1239" i="22"/>
  <c r="M1239" i="22" s="1"/>
  <c r="L1243" i="22"/>
  <c r="M1243" i="22" s="1"/>
  <c r="L1247" i="22"/>
  <c r="M1247" i="22" s="1"/>
  <c r="L1251" i="22"/>
  <c r="M1251" i="22" s="1"/>
  <c r="L940" i="22"/>
  <c r="M940" i="22" s="1"/>
  <c r="L944" i="22"/>
  <c r="M944" i="22" s="1"/>
  <c r="L1024" i="22"/>
  <c r="M1024" i="22" s="1"/>
  <c r="L1028" i="22"/>
  <c r="M1028" i="22" s="1"/>
  <c r="L1032" i="22"/>
  <c r="M1032" i="22" s="1"/>
  <c r="L1116" i="22"/>
  <c r="M1116" i="22" s="1"/>
  <c r="L1120" i="22"/>
  <c r="M1120" i="22" s="1"/>
  <c r="L1124" i="22"/>
  <c r="M1124" i="22" s="1"/>
  <c r="L936" i="22"/>
  <c r="M936" i="22" s="1"/>
  <c r="L941" i="22"/>
  <c r="M941" i="22" s="1"/>
  <c r="L945" i="22"/>
  <c r="M945" i="22" s="1"/>
  <c r="L1025" i="22"/>
  <c r="M1025" i="22" s="1"/>
  <c r="L1029" i="22"/>
  <c r="M1029" i="22" s="1"/>
  <c r="L1033" i="22"/>
  <c r="M1033" i="22" s="1"/>
  <c r="L1117" i="22"/>
  <c r="M1117" i="22" s="1"/>
  <c r="L1121" i="22"/>
  <c r="M1121" i="22" s="1"/>
  <c r="L1125" i="22"/>
  <c r="M1125" i="22" s="1"/>
  <c r="L1237" i="22"/>
  <c r="M1237" i="22" s="1"/>
  <c r="L1241" i="22"/>
  <c r="M1241" i="22" s="1"/>
  <c r="L1245" i="22"/>
  <c r="M1245" i="22" s="1"/>
  <c r="L1249" i="22"/>
  <c r="M1249" i="22" s="1"/>
  <c r="L1236" i="22"/>
  <c r="M1236" i="22" s="1"/>
  <c r="L1252" i="22"/>
  <c r="M1252" i="22" s="1"/>
  <c r="L1278" i="22"/>
  <c r="M1278" i="22" s="1"/>
  <c r="L1478" i="22"/>
  <c r="M1478" i="22" s="1"/>
  <c r="L1482" i="22"/>
  <c r="M1482" i="22" s="1"/>
  <c r="L1486" i="22"/>
  <c r="M1486" i="22" s="1"/>
  <c r="L1490" i="22"/>
  <c r="M1490" i="22" s="1"/>
  <c r="L1494" i="22"/>
  <c r="M1494" i="22" s="1"/>
  <c r="L1498" i="22"/>
  <c r="M1498" i="22" s="1"/>
  <c r="L1502" i="22"/>
  <c r="M1502" i="22" s="1"/>
  <c r="L1506" i="22"/>
  <c r="M1506" i="22" s="1"/>
  <c r="L1510" i="22"/>
  <c r="M1510" i="22" s="1"/>
  <c r="L1846" i="22"/>
  <c r="M1846" i="22" s="1"/>
  <c r="L1850" i="22"/>
  <c r="M1850" i="22" s="1"/>
  <c r="L1854" i="22"/>
  <c r="M1854" i="22" s="1"/>
  <c r="L1858" i="22"/>
  <c r="M1858" i="22" s="1"/>
  <c r="L1862" i="22"/>
  <c r="M1862" i="22" s="1"/>
  <c r="L1866" i="22"/>
  <c r="M1866" i="22" s="1"/>
  <c r="L1870" i="22"/>
  <c r="M1870" i="22" s="1"/>
  <c r="L1874" i="22"/>
  <c r="M1874" i="22" s="1"/>
  <c r="L1240" i="22"/>
  <c r="M1240" i="22" s="1"/>
  <c r="L1253" i="22"/>
  <c r="M1253" i="22" s="1"/>
  <c r="L1475" i="22"/>
  <c r="M1475" i="22" s="1"/>
  <c r="L1479" i="22"/>
  <c r="M1479" i="22" s="1"/>
  <c r="L1483" i="22"/>
  <c r="M1483" i="22" s="1"/>
  <c r="L1487" i="22"/>
  <c r="M1487" i="22" s="1"/>
  <c r="L1491" i="22"/>
  <c r="M1491" i="22" s="1"/>
  <c r="L1495" i="22"/>
  <c r="M1495" i="22" s="1"/>
  <c r="L1499" i="22"/>
  <c r="M1499" i="22" s="1"/>
  <c r="L1503" i="22"/>
  <c r="M1503" i="22" s="1"/>
  <c r="L1507" i="22"/>
  <c r="M1507" i="22" s="1"/>
  <c r="L1511" i="22"/>
  <c r="M1511" i="22" s="1"/>
  <c r="L1843" i="22"/>
  <c r="M1843" i="22" s="1"/>
  <c r="L1847" i="22"/>
  <c r="M1847" i="22" s="1"/>
  <c r="L1851" i="22"/>
  <c r="M1851" i="22" s="1"/>
  <c r="L1855" i="22"/>
  <c r="M1855" i="22" s="1"/>
  <c r="L1859" i="22"/>
  <c r="M1859" i="22" s="1"/>
  <c r="L1863" i="22"/>
  <c r="M1863" i="22" s="1"/>
  <c r="L1244" i="22"/>
  <c r="M1244" i="22" s="1"/>
  <c r="L1476" i="22"/>
  <c r="M1476" i="22" s="1"/>
  <c r="L1480" i="22"/>
  <c r="M1480" i="22" s="1"/>
  <c r="L1484" i="22"/>
  <c r="M1484" i="22" s="1"/>
  <c r="L1488" i="22"/>
  <c r="M1488" i="22" s="1"/>
  <c r="L1492" i="22"/>
  <c r="M1492" i="22" s="1"/>
  <c r="L1496" i="22"/>
  <c r="M1496" i="22" s="1"/>
  <c r="L1500" i="22"/>
  <c r="M1500" i="22" s="1"/>
  <c r="L1504" i="22"/>
  <c r="M1504" i="22" s="1"/>
  <c r="L1508" i="22"/>
  <c r="M1508" i="22" s="1"/>
  <c r="L1512" i="22"/>
  <c r="M1512" i="22" s="1"/>
  <c r="L1844" i="22"/>
  <c r="M1844" i="22" s="1"/>
  <c r="L1848" i="22"/>
  <c r="M1848" i="22" s="1"/>
  <c r="L1852" i="22"/>
  <c r="M1852" i="22" s="1"/>
  <c r="L1856" i="22"/>
  <c r="M1856" i="22" s="1"/>
  <c r="L1860" i="22"/>
  <c r="M1860" i="22" s="1"/>
  <c r="L1864" i="22"/>
  <c r="M1864" i="22" s="1"/>
  <c r="L1868" i="22"/>
  <c r="M1868" i="22" s="1"/>
  <c r="L1248" i="22"/>
  <c r="M1248" i="22" s="1"/>
  <c r="L1477" i="22"/>
  <c r="M1477" i="22" s="1"/>
  <c r="L1481" i="22"/>
  <c r="M1481" i="22" s="1"/>
  <c r="L1485" i="22"/>
  <c r="M1485" i="22" s="1"/>
  <c r="L1489" i="22"/>
  <c r="M1489" i="22" s="1"/>
  <c r="L1493" i="22"/>
  <c r="M1493" i="22" s="1"/>
  <c r="L1497" i="22"/>
  <c r="M1497" i="22" s="1"/>
  <c r="L1501" i="22"/>
  <c r="M1501" i="22" s="1"/>
  <c r="L1505" i="22"/>
  <c r="M1505" i="22" s="1"/>
  <c r="L1509" i="22"/>
  <c r="M1509" i="22" s="1"/>
  <c r="L1513" i="22"/>
  <c r="M1513" i="22" s="1"/>
  <c r="L1845" i="22"/>
  <c r="M1845" i="22" s="1"/>
  <c r="L1849" i="22"/>
  <c r="M1849" i="22" s="1"/>
  <c r="L1853" i="22"/>
  <c r="M1853" i="22" s="1"/>
  <c r="L1857" i="22"/>
  <c r="M1857" i="22" s="1"/>
  <c r="L1861" i="22"/>
  <c r="M1861" i="22" s="1"/>
  <c r="L1865" i="22"/>
  <c r="M1865" i="22" s="1"/>
  <c r="L1869" i="22"/>
  <c r="M1869" i="22" s="1"/>
  <c r="L1873" i="22"/>
  <c r="M1873" i="22" s="1"/>
  <c r="L1877" i="22"/>
  <c r="M1877" i="22" s="1"/>
  <c r="L1881" i="22"/>
  <c r="M1881" i="22" s="1"/>
  <c r="L1885" i="22"/>
  <c r="M1885" i="22" s="1"/>
  <c r="L1889" i="22"/>
  <c r="M1889" i="22" s="1"/>
  <c r="L1893" i="22"/>
  <c r="M1893" i="22" s="1"/>
  <c r="L1897" i="22"/>
  <c r="M1897" i="22" s="1"/>
  <c r="L1867" i="22"/>
  <c r="M1867" i="22" s="1"/>
  <c r="L1876" i="22"/>
  <c r="M1876" i="22" s="1"/>
  <c r="L1882" i="22"/>
  <c r="M1882" i="22" s="1"/>
  <c r="L1887" i="22"/>
  <c r="M1887" i="22" s="1"/>
  <c r="L1892" i="22"/>
  <c r="M1892" i="22" s="1"/>
  <c r="L1898" i="22"/>
  <c r="M1898" i="22" s="1"/>
  <c r="L2095" i="22"/>
  <c r="M2095" i="22" s="1"/>
  <c r="L2099" i="22"/>
  <c r="M2099" i="22" s="1"/>
  <c r="L2103" i="22"/>
  <c r="M2103" i="22" s="1"/>
  <c r="L2107" i="22"/>
  <c r="M2107" i="22" s="1"/>
  <c r="L2111" i="22"/>
  <c r="M2111" i="22" s="1"/>
  <c r="L2115" i="22"/>
  <c r="M2115" i="22" s="1"/>
  <c r="L2119" i="22"/>
  <c r="M2119" i="22" s="1"/>
  <c r="L2319" i="22"/>
  <c r="M2319" i="22" s="1"/>
  <c r="L2323" i="22"/>
  <c r="M2323" i="22" s="1"/>
  <c r="L2327" i="22"/>
  <c r="M2327" i="22" s="1"/>
  <c r="L2331" i="22"/>
  <c r="M2331" i="22" s="1"/>
  <c r="L2335" i="22"/>
  <c r="M2335" i="22" s="1"/>
  <c r="L2339" i="22"/>
  <c r="M2339" i="22" s="1"/>
  <c r="L2343" i="22"/>
  <c r="M2343" i="22" s="1"/>
  <c r="L2347" i="22"/>
  <c r="M2347" i="22" s="1"/>
  <c r="L2351" i="22"/>
  <c r="M2351" i="22" s="1"/>
  <c r="L1871" i="22"/>
  <c r="M1871" i="22" s="1"/>
  <c r="L1878" i="22"/>
  <c r="M1878" i="22" s="1"/>
  <c r="L1883" i="22"/>
  <c r="M1883" i="22" s="1"/>
  <c r="L1888" i="22"/>
  <c r="M1888" i="22" s="1"/>
  <c r="L1894" i="22"/>
  <c r="M1894" i="22" s="1"/>
  <c r="L1899" i="22"/>
  <c r="M1899" i="22" s="1"/>
  <c r="L2096" i="22"/>
  <c r="M2096" i="22" s="1"/>
  <c r="L2100" i="22"/>
  <c r="M2100" i="22" s="1"/>
  <c r="L2104" i="22"/>
  <c r="M2104" i="22" s="1"/>
  <c r="L2108" i="22"/>
  <c r="M2108" i="22" s="1"/>
  <c r="L2112" i="22"/>
  <c r="M2112" i="22" s="1"/>
  <c r="L2116" i="22"/>
  <c r="M2116" i="22" s="1"/>
  <c r="L2120" i="22"/>
  <c r="M2120" i="22" s="1"/>
  <c r="L2320" i="22"/>
  <c r="M2320" i="22" s="1"/>
  <c r="L2324" i="22"/>
  <c r="M2324" i="22" s="1"/>
  <c r="L2328" i="22"/>
  <c r="M2328" i="22" s="1"/>
  <c r="L2332" i="22"/>
  <c r="M2332" i="22" s="1"/>
  <c r="L2336" i="22"/>
  <c r="M2336" i="22" s="1"/>
  <c r="L2340" i="22"/>
  <c r="M2340" i="22" s="1"/>
  <c r="L2344" i="22"/>
  <c r="M2344" i="22" s="1"/>
  <c r="L2348" i="22"/>
  <c r="M2348" i="22" s="1"/>
  <c r="L1872" i="22"/>
  <c r="M1872" i="22" s="1"/>
  <c r="L1879" i="22"/>
  <c r="M1879" i="22" s="1"/>
  <c r="L1884" i="22"/>
  <c r="M1884" i="22" s="1"/>
  <c r="L1890" i="22"/>
  <c r="M1890" i="22" s="1"/>
  <c r="L1895" i="22"/>
  <c r="M1895" i="22" s="1"/>
  <c r="L1900" i="22"/>
  <c r="M1900" i="22" s="1"/>
  <c r="L2097" i="22"/>
  <c r="M2097" i="22" s="1"/>
  <c r="L2101" i="22"/>
  <c r="M2101" i="22" s="1"/>
  <c r="L2105" i="22"/>
  <c r="M2105" i="22" s="1"/>
  <c r="L2109" i="22"/>
  <c r="M2109" i="22" s="1"/>
  <c r="L2113" i="22"/>
  <c r="M2113" i="22" s="1"/>
  <c r="L2117" i="22"/>
  <c r="M2117" i="22" s="1"/>
  <c r="L2321" i="22"/>
  <c r="M2321" i="22" s="1"/>
  <c r="L2325" i="22"/>
  <c r="M2325" i="22" s="1"/>
  <c r="L2329" i="22"/>
  <c r="M2329" i="22" s="1"/>
  <c r="L2333" i="22"/>
  <c r="M2333" i="22" s="1"/>
  <c r="L2337" i="22"/>
  <c r="M2337" i="22" s="1"/>
  <c r="L2341" i="22"/>
  <c r="M2341" i="22" s="1"/>
  <c r="L2345" i="22"/>
  <c r="M2345" i="22" s="1"/>
  <c r="L2349" i="22"/>
  <c r="M2349" i="22" s="1"/>
  <c r="L1875" i="22"/>
  <c r="M1875" i="22" s="1"/>
  <c r="L1880" i="22"/>
  <c r="M1880" i="22" s="1"/>
  <c r="L1886" i="22"/>
  <c r="M1886" i="22" s="1"/>
  <c r="L1891" i="22"/>
  <c r="M1891" i="22" s="1"/>
  <c r="L1896" i="22"/>
  <c r="M1896" i="22" s="1"/>
  <c r="L2094" i="22"/>
  <c r="M2094" i="22" s="1"/>
  <c r="L2098" i="22"/>
  <c r="M2098" i="22" s="1"/>
  <c r="L2102" i="22"/>
  <c r="M2102" i="22" s="1"/>
  <c r="L2106" i="22"/>
  <c r="M2106" i="22" s="1"/>
  <c r="L2110" i="22"/>
  <c r="M2110" i="22" s="1"/>
  <c r="L2114" i="22"/>
  <c r="M2114" i="22" s="1"/>
  <c r="L2118" i="22"/>
  <c r="M2118" i="22" s="1"/>
  <c r="L2318" i="22"/>
  <c r="M2318" i="22" s="1"/>
  <c r="L2322" i="22"/>
  <c r="M2322" i="22" s="1"/>
  <c r="L2326" i="22"/>
  <c r="M2326" i="22" s="1"/>
  <c r="L2330" i="22"/>
  <c r="M2330" i="22" s="1"/>
  <c r="L2334" i="22"/>
  <c r="M2334" i="22" s="1"/>
  <c r="L2338" i="22"/>
  <c r="M2338" i="22" s="1"/>
  <c r="L2342" i="22"/>
  <c r="M2342" i="22" s="1"/>
  <c r="L2346" i="22"/>
  <c r="M2346" i="22" s="1"/>
  <c r="L2350" i="22"/>
  <c r="M2350" i="22" s="1"/>
  <c r="L337" i="22"/>
  <c r="M337" i="22" s="1"/>
  <c r="L340" i="22"/>
  <c r="M340" i="22" s="1"/>
  <c r="L343" i="22"/>
  <c r="M343" i="22" s="1"/>
  <c r="L346" i="22"/>
  <c r="M346" i="22" s="1"/>
  <c r="L349" i="22"/>
  <c r="M349" i="22" s="1"/>
  <c r="L352" i="22"/>
  <c r="M352" i="22" s="1"/>
  <c r="L355" i="22"/>
  <c r="M355" i="22" s="1"/>
  <c r="L358" i="22"/>
  <c r="M358" i="22" s="1"/>
  <c r="L361" i="22"/>
  <c r="M361" i="22" s="1"/>
  <c r="L364" i="22"/>
  <c r="M364" i="22" s="1"/>
  <c r="L367" i="22"/>
  <c r="M367" i="22" s="1"/>
  <c r="L370" i="22"/>
  <c r="M370" i="22" s="1"/>
  <c r="L373" i="22"/>
  <c r="M373" i="22" s="1"/>
  <c r="L376" i="22"/>
  <c r="M376" i="22" s="1"/>
  <c r="L379" i="22"/>
  <c r="M379" i="22" s="1"/>
  <c r="L382" i="22"/>
  <c r="M382" i="22" s="1"/>
  <c r="L385" i="22"/>
  <c r="M385" i="22" s="1"/>
  <c r="L388" i="22"/>
  <c r="M388" i="22" s="1"/>
  <c r="L391" i="22"/>
  <c r="M391" i="22" s="1"/>
  <c r="L394" i="22"/>
  <c r="M394" i="22" s="1"/>
  <c r="L397" i="22"/>
  <c r="M397" i="22" s="1"/>
  <c r="L400" i="22"/>
  <c r="M400" i="22" s="1"/>
  <c r="L403" i="22"/>
  <c r="M403" i="22" s="1"/>
  <c r="L406" i="22"/>
  <c r="M406" i="22" s="1"/>
  <c r="L409" i="22"/>
  <c r="M409" i="22" s="1"/>
  <c r="L412" i="22"/>
  <c r="M412" i="22" s="1"/>
  <c r="L415" i="22"/>
  <c r="M415" i="22" s="1"/>
  <c r="L418" i="22"/>
  <c r="M418" i="22" s="1"/>
  <c r="L421" i="22"/>
  <c r="M421" i="22" s="1"/>
  <c r="L424" i="22"/>
  <c r="M424" i="22" s="1"/>
  <c r="L427" i="22"/>
  <c r="M427" i="22" s="1"/>
  <c r="L430" i="22"/>
  <c r="M430" i="22" s="1"/>
  <c r="L433" i="22"/>
  <c r="M433" i="22" s="1"/>
  <c r="L436" i="22"/>
  <c r="M436" i="22" s="1"/>
  <c r="L439" i="22"/>
  <c r="M439" i="22" s="1"/>
  <c r="L338" i="22"/>
  <c r="M338" i="22" s="1"/>
  <c r="L341" i="22"/>
  <c r="M341" i="22" s="1"/>
  <c r="L344" i="22"/>
  <c r="M344" i="22" s="1"/>
  <c r="L347" i="22"/>
  <c r="M347" i="22" s="1"/>
  <c r="L350" i="22"/>
  <c r="M350" i="22" s="1"/>
  <c r="L353" i="22"/>
  <c r="M353" i="22" s="1"/>
  <c r="L356" i="22"/>
  <c r="M356" i="22" s="1"/>
  <c r="L359" i="22"/>
  <c r="M359" i="22" s="1"/>
  <c r="L362" i="22"/>
  <c r="M362" i="22" s="1"/>
  <c r="L365" i="22"/>
  <c r="M365" i="22" s="1"/>
  <c r="L368" i="22"/>
  <c r="M368" i="22" s="1"/>
  <c r="L371" i="22"/>
  <c r="M371" i="22" s="1"/>
  <c r="L374" i="22"/>
  <c r="M374" i="22" s="1"/>
  <c r="L377" i="22"/>
  <c r="M377" i="22" s="1"/>
  <c r="L380" i="22"/>
  <c r="M380" i="22" s="1"/>
  <c r="L383" i="22"/>
  <c r="M383" i="22" s="1"/>
  <c r="L386" i="22"/>
  <c r="M386" i="22" s="1"/>
  <c r="L389" i="22"/>
  <c r="M389" i="22" s="1"/>
  <c r="L392" i="22"/>
  <c r="M392" i="22" s="1"/>
  <c r="L395" i="22"/>
  <c r="M395" i="22" s="1"/>
  <c r="L398" i="22"/>
  <c r="M398" i="22" s="1"/>
  <c r="L401" i="22"/>
  <c r="M401" i="22" s="1"/>
  <c r="L404" i="22"/>
  <c r="M404" i="22" s="1"/>
  <c r="L407" i="22"/>
  <c r="M407" i="22" s="1"/>
  <c r="L410" i="22"/>
  <c r="M410" i="22" s="1"/>
  <c r="L413" i="22"/>
  <c r="M413" i="22" s="1"/>
  <c r="L416" i="22"/>
  <c r="M416" i="22" s="1"/>
  <c r="L419" i="22"/>
  <c r="M419" i="22" s="1"/>
  <c r="L422" i="22"/>
  <c r="M422" i="22" s="1"/>
  <c r="L425" i="22"/>
  <c r="M425" i="22" s="1"/>
  <c r="L428" i="22"/>
  <c r="M428" i="22" s="1"/>
  <c r="L431" i="22"/>
  <c r="M431" i="22" s="1"/>
  <c r="L434" i="22"/>
  <c r="M434" i="22" s="1"/>
  <c r="L336" i="22"/>
  <c r="M336" i="22" s="1"/>
  <c r="L339" i="22"/>
  <c r="M339" i="22" s="1"/>
  <c r="L342" i="22"/>
  <c r="M342" i="22" s="1"/>
  <c r="L345" i="22"/>
  <c r="M345" i="22" s="1"/>
  <c r="L348" i="22"/>
  <c r="M348" i="22" s="1"/>
  <c r="L351" i="22"/>
  <c r="M351" i="22" s="1"/>
  <c r="L354" i="22"/>
  <c r="M354" i="22" s="1"/>
  <c r="L357" i="22"/>
  <c r="M357" i="22" s="1"/>
  <c r="L360" i="22"/>
  <c r="M360" i="22" s="1"/>
  <c r="L363" i="22"/>
  <c r="M363" i="22" s="1"/>
  <c r="L366" i="22"/>
  <c r="M366" i="22" s="1"/>
  <c r="L369" i="22"/>
  <c r="M369" i="22" s="1"/>
  <c r="L372" i="22"/>
  <c r="M372" i="22" s="1"/>
  <c r="L375" i="22"/>
  <c r="M375" i="22" s="1"/>
  <c r="L378" i="22"/>
  <c r="M378" i="22" s="1"/>
  <c r="L381" i="22"/>
  <c r="M381" i="22" s="1"/>
  <c r="L384" i="22"/>
  <c r="M384" i="22" s="1"/>
  <c r="L387" i="22"/>
  <c r="M387" i="22" s="1"/>
  <c r="L390" i="22"/>
  <c r="M390" i="22" s="1"/>
  <c r="L393" i="22"/>
  <c r="M393" i="22" s="1"/>
  <c r="L396" i="22"/>
  <c r="M396" i="22" s="1"/>
  <c r="L399" i="22"/>
  <c r="M399" i="22" s="1"/>
  <c r="L402" i="22"/>
  <c r="M402" i="22" s="1"/>
  <c r="L405" i="22"/>
  <c r="M405" i="22" s="1"/>
  <c r="L408" i="22"/>
  <c r="M408" i="22" s="1"/>
  <c r="L411" i="22"/>
  <c r="M411" i="22" s="1"/>
  <c r="L414" i="22"/>
  <c r="M414" i="22" s="1"/>
  <c r="L423" i="22"/>
  <c r="M423" i="22" s="1"/>
  <c r="L432" i="22"/>
  <c r="M432" i="22" s="1"/>
  <c r="L438" i="22"/>
  <c r="M438" i="22" s="1"/>
  <c r="L442" i="22"/>
  <c r="M442" i="22" s="1"/>
  <c r="L445" i="22"/>
  <c r="M445" i="22" s="1"/>
  <c r="L850" i="22"/>
  <c r="M850" i="22" s="1"/>
  <c r="L853" i="22"/>
  <c r="M853" i="22" s="1"/>
  <c r="L856" i="22"/>
  <c r="M856" i="22" s="1"/>
  <c r="L417" i="22"/>
  <c r="M417" i="22" s="1"/>
  <c r="L426" i="22"/>
  <c r="M426" i="22" s="1"/>
  <c r="L435" i="22"/>
  <c r="M435" i="22" s="1"/>
  <c r="L440" i="22"/>
  <c r="M440" i="22" s="1"/>
  <c r="L443" i="22"/>
  <c r="M443" i="22" s="1"/>
  <c r="L446" i="22"/>
  <c r="M446" i="22" s="1"/>
  <c r="L851" i="22"/>
  <c r="M851" i="22" s="1"/>
  <c r="L854" i="22"/>
  <c r="M854" i="22" s="1"/>
  <c r="L914" i="22"/>
  <c r="M914" i="22" s="1"/>
  <c r="L917" i="22"/>
  <c r="M917" i="22" s="1"/>
  <c r="L920" i="22"/>
  <c r="M920" i="22" s="1"/>
  <c r="L923" i="22"/>
  <c r="M923" i="22" s="1"/>
  <c r="L420" i="22"/>
  <c r="M420" i="22" s="1"/>
  <c r="L429" i="22"/>
  <c r="M429" i="22" s="1"/>
  <c r="L437" i="22"/>
  <c r="M437" i="22" s="1"/>
  <c r="L441" i="22"/>
  <c r="M441" i="22" s="1"/>
  <c r="L444" i="22"/>
  <c r="M444" i="22" s="1"/>
  <c r="L849" i="22"/>
  <c r="M849" i="22" s="1"/>
  <c r="L852" i="22"/>
  <c r="M852" i="22" s="1"/>
  <c r="L855" i="22"/>
  <c r="M855" i="22" s="1"/>
  <c r="L919" i="22"/>
  <c r="M919" i="22" s="1"/>
  <c r="L998" i="22"/>
  <c r="M998" i="22" s="1"/>
  <c r="L1002" i="22"/>
  <c r="M1002" i="22" s="1"/>
  <c r="L1006" i="22"/>
  <c r="M1006" i="22" s="1"/>
  <c r="L1090" i="22"/>
  <c r="M1090" i="22" s="1"/>
  <c r="L1094" i="22"/>
  <c r="M1094" i="22" s="1"/>
  <c r="L1098" i="22"/>
  <c r="M1098" i="22" s="1"/>
  <c r="L1198" i="22"/>
  <c r="M1198" i="22" s="1"/>
  <c r="L1202" i="22"/>
  <c r="M1202" i="22" s="1"/>
  <c r="L1206" i="22"/>
  <c r="M1206" i="22" s="1"/>
  <c r="L1210" i="22"/>
  <c r="M1210" i="22" s="1"/>
  <c r="L1214" i="22"/>
  <c r="M1214" i="22" s="1"/>
  <c r="L915" i="22"/>
  <c r="M915" i="22" s="1"/>
  <c r="L921" i="22"/>
  <c r="M921" i="22" s="1"/>
  <c r="L999" i="22"/>
  <c r="M999" i="22" s="1"/>
  <c r="L1003" i="22"/>
  <c r="M1003" i="22" s="1"/>
  <c r="L1007" i="22"/>
  <c r="M1007" i="22" s="1"/>
  <c r="L1091" i="22"/>
  <c r="M1091" i="22" s="1"/>
  <c r="L1095" i="22"/>
  <c r="M1095" i="22" s="1"/>
  <c r="L1099" i="22"/>
  <c r="M1099" i="22" s="1"/>
  <c r="L1199" i="22"/>
  <c r="M1199" i="22" s="1"/>
  <c r="L1203" i="22"/>
  <c r="M1203" i="22" s="1"/>
  <c r="L1207" i="22"/>
  <c r="M1207" i="22" s="1"/>
  <c r="L1211" i="22"/>
  <c r="M1211" i="22" s="1"/>
  <c r="L1215" i="22"/>
  <c r="M1215" i="22" s="1"/>
  <c r="L916" i="22"/>
  <c r="M916" i="22" s="1"/>
  <c r="L922" i="22"/>
  <c r="M922" i="22" s="1"/>
  <c r="L1000" i="22"/>
  <c r="M1000" i="22" s="1"/>
  <c r="L1004" i="22"/>
  <c r="M1004" i="22" s="1"/>
  <c r="L1008" i="22"/>
  <c r="M1008" i="22" s="1"/>
  <c r="L1088" i="22"/>
  <c r="M1088" i="22" s="1"/>
  <c r="L1092" i="22"/>
  <c r="M1092" i="22" s="1"/>
  <c r="L1096" i="22"/>
  <c r="M1096" i="22" s="1"/>
  <c r="L1100" i="22"/>
  <c r="M1100" i="22" s="1"/>
  <c r="L1200" i="22"/>
  <c r="M1200" i="22" s="1"/>
  <c r="L1204" i="22"/>
  <c r="M1204" i="22" s="1"/>
  <c r="L1208" i="22"/>
  <c r="M1208" i="22" s="1"/>
  <c r="L1212" i="22"/>
  <c r="M1212" i="22" s="1"/>
  <c r="L918" i="22"/>
  <c r="M918" i="22" s="1"/>
  <c r="L924" i="22"/>
  <c r="M924" i="22" s="1"/>
  <c r="L997" i="22"/>
  <c r="M997" i="22" s="1"/>
  <c r="L1001" i="22"/>
  <c r="M1001" i="22" s="1"/>
  <c r="L1005" i="22"/>
  <c r="M1005" i="22" s="1"/>
  <c r="L1009" i="22"/>
  <c r="M1009" i="22" s="1"/>
  <c r="L1089" i="22"/>
  <c r="M1089" i="22" s="1"/>
  <c r="L1093" i="22"/>
  <c r="M1093" i="22" s="1"/>
  <c r="L1097" i="22"/>
  <c r="M1097" i="22" s="1"/>
  <c r="L1197" i="22"/>
  <c r="M1197" i="22" s="1"/>
  <c r="L1201" i="22"/>
  <c r="M1201" i="22" s="1"/>
  <c r="L1205" i="22"/>
  <c r="M1205" i="22" s="1"/>
  <c r="L1209" i="22"/>
  <c r="M1209" i="22" s="1"/>
  <c r="L1213" i="22"/>
  <c r="M1213" i="22" s="1"/>
  <c r="L1398" i="22"/>
  <c r="M1398" i="22" s="1"/>
  <c r="L1402" i="22"/>
  <c r="M1402" i="22" s="1"/>
  <c r="L1406" i="22"/>
  <c r="M1406" i="22" s="1"/>
  <c r="L1410" i="22"/>
  <c r="M1410" i="22" s="1"/>
  <c r="L1414" i="22"/>
  <c r="M1414" i="22" s="1"/>
  <c r="L1418" i="22"/>
  <c r="M1418" i="22" s="1"/>
  <c r="L1422" i="22"/>
  <c r="M1422" i="22" s="1"/>
  <c r="L1426" i="22"/>
  <c r="M1426" i="22" s="1"/>
  <c r="L1430" i="22"/>
  <c r="M1430" i="22" s="1"/>
  <c r="L1434" i="22"/>
  <c r="M1434" i="22" s="1"/>
  <c r="L1730" i="22"/>
  <c r="M1730" i="22" s="1"/>
  <c r="L1734" i="22"/>
  <c r="M1734" i="22" s="1"/>
  <c r="L1738" i="22"/>
  <c r="M1738" i="22" s="1"/>
  <c r="L1742" i="22"/>
  <c r="M1742" i="22" s="1"/>
  <c r="L1746" i="22"/>
  <c r="M1746" i="22" s="1"/>
  <c r="L1750" i="22"/>
  <c r="M1750" i="22" s="1"/>
  <c r="L1754" i="22"/>
  <c r="M1754" i="22" s="1"/>
  <c r="L1758" i="22"/>
  <c r="M1758" i="22" s="1"/>
  <c r="L1762" i="22"/>
  <c r="M1762" i="22" s="1"/>
  <c r="L1766" i="22"/>
  <c r="M1766" i="22" s="1"/>
  <c r="L1770" i="22"/>
  <c r="M1770" i="22" s="1"/>
  <c r="L1774" i="22"/>
  <c r="M1774" i="22" s="1"/>
  <c r="L1778" i="22"/>
  <c r="M1778" i="22" s="1"/>
  <c r="L1782" i="22"/>
  <c r="M1782" i="22" s="1"/>
  <c r="L1399" i="22"/>
  <c r="M1399" i="22" s="1"/>
  <c r="L1403" i="22"/>
  <c r="M1403" i="22" s="1"/>
  <c r="L1407" i="22"/>
  <c r="M1407" i="22" s="1"/>
  <c r="L1411" i="22"/>
  <c r="M1411" i="22" s="1"/>
  <c r="L1415" i="22"/>
  <c r="M1415" i="22" s="1"/>
  <c r="L1419" i="22"/>
  <c r="M1419" i="22" s="1"/>
  <c r="L1423" i="22"/>
  <c r="M1423" i="22" s="1"/>
  <c r="L1427" i="22"/>
  <c r="M1427" i="22" s="1"/>
  <c r="L1431" i="22"/>
  <c r="M1431" i="22" s="1"/>
  <c r="L1435" i="22"/>
  <c r="M1435" i="22" s="1"/>
  <c r="L1727" i="22"/>
  <c r="M1727" i="22" s="1"/>
  <c r="L1731" i="22"/>
  <c r="M1731" i="22" s="1"/>
  <c r="L1735" i="22"/>
  <c r="M1735" i="22" s="1"/>
  <c r="L1739" i="22"/>
  <c r="M1739" i="22" s="1"/>
  <c r="L1743" i="22"/>
  <c r="M1743" i="22" s="1"/>
  <c r="L1747" i="22"/>
  <c r="M1747" i="22" s="1"/>
  <c r="L1751" i="22"/>
  <c r="M1751" i="22" s="1"/>
  <c r="L1755" i="22"/>
  <c r="M1755" i="22" s="1"/>
  <c r="L1759" i="22"/>
  <c r="M1759" i="22" s="1"/>
  <c r="L1763" i="22"/>
  <c r="M1763" i="22" s="1"/>
  <c r="L1767" i="22"/>
  <c r="M1767" i="22" s="1"/>
  <c r="L1771" i="22"/>
  <c r="M1771" i="22" s="1"/>
  <c r="L1775" i="22"/>
  <c r="M1775" i="22" s="1"/>
  <c r="L1779" i="22"/>
  <c r="M1779" i="22" s="1"/>
  <c r="L1783" i="22"/>
  <c r="M1783" i="22" s="1"/>
  <c r="L1276" i="22"/>
  <c r="M1276" i="22" s="1"/>
  <c r="L1400" i="22"/>
  <c r="M1400" i="22" s="1"/>
  <c r="L1404" i="22"/>
  <c r="M1404" i="22" s="1"/>
  <c r="L1408" i="22"/>
  <c r="M1408" i="22" s="1"/>
  <c r="L1412" i="22"/>
  <c r="M1412" i="22" s="1"/>
  <c r="L1416" i="22"/>
  <c r="M1416" i="22" s="1"/>
  <c r="L1420" i="22"/>
  <c r="M1420" i="22" s="1"/>
  <c r="L1424" i="22"/>
  <c r="M1424" i="22" s="1"/>
  <c r="L1428" i="22"/>
  <c r="M1428" i="22" s="1"/>
  <c r="L1432" i="22"/>
  <c r="M1432" i="22" s="1"/>
  <c r="L1728" i="22"/>
  <c r="M1728" i="22" s="1"/>
  <c r="L1732" i="22"/>
  <c r="M1732" i="22" s="1"/>
  <c r="L1736" i="22"/>
  <c r="M1736" i="22" s="1"/>
  <c r="L1740" i="22"/>
  <c r="M1740" i="22" s="1"/>
  <c r="L1744" i="22"/>
  <c r="M1744" i="22" s="1"/>
  <c r="L1748" i="22"/>
  <c r="M1748" i="22" s="1"/>
  <c r="L1752" i="22"/>
  <c r="M1752" i="22" s="1"/>
  <c r="L1756" i="22"/>
  <c r="M1756" i="22" s="1"/>
  <c r="L1760" i="22"/>
  <c r="M1760" i="22" s="1"/>
  <c r="L1764" i="22"/>
  <c r="M1764" i="22" s="1"/>
  <c r="L1768" i="22"/>
  <c r="M1768" i="22" s="1"/>
  <c r="L1772" i="22"/>
  <c r="M1772" i="22" s="1"/>
  <c r="L1776" i="22"/>
  <c r="M1776" i="22" s="1"/>
  <c r="L1780" i="22"/>
  <c r="M1780" i="22" s="1"/>
  <c r="L1784" i="22"/>
  <c r="M1784" i="22" s="1"/>
  <c r="L1397" i="22"/>
  <c r="M1397" i="22" s="1"/>
  <c r="L1401" i="22"/>
  <c r="M1401" i="22" s="1"/>
  <c r="L1405" i="22"/>
  <c r="M1405" i="22" s="1"/>
  <c r="L1409" i="22"/>
  <c r="M1409" i="22" s="1"/>
  <c r="L1413" i="22"/>
  <c r="M1413" i="22" s="1"/>
  <c r="L1417" i="22"/>
  <c r="M1417" i="22" s="1"/>
  <c r="L1421" i="22"/>
  <c r="M1421" i="22" s="1"/>
  <c r="L1425" i="22"/>
  <c r="M1425" i="22" s="1"/>
  <c r="L1429" i="22"/>
  <c r="M1429" i="22" s="1"/>
  <c r="L1433" i="22"/>
  <c r="M1433" i="22" s="1"/>
  <c r="L1729" i="22"/>
  <c r="M1729" i="22" s="1"/>
  <c r="L1733" i="22"/>
  <c r="M1733" i="22" s="1"/>
  <c r="L1737" i="22"/>
  <c r="M1737" i="22" s="1"/>
  <c r="L1741" i="22"/>
  <c r="M1741" i="22" s="1"/>
  <c r="L1745" i="22"/>
  <c r="M1745" i="22" s="1"/>
  <c r="L1749" i="22"/>
  <c r="M1749" i="22" s="1"/>
  <c r="L1753" i="22"/>
  <c r="M1753" i="22" s="1"/>
  <c r="L1757" i="22"/>
  <c r="M1757" i="22" s="1"/>
  <c r="L1761" i="22"/>
  <c r="M1761" i="22" s="1"/>
  <c r="L1765" i="22"/>
  <c r="M1765" i="22" s="1"/>
  <c r="L1769" i="22"/>
  <c r="M1769" i="22" s="1"/>
  <c r="L1773" i="22"/>
  <c r="M1773" i="22" s="1"/>
  <c r="L1777" i="22"/>
  <c r="M1777" i="22" s="1"/>
  <c r="L1781" i="22"/>
  <c r="M1781" i="22" s="1"/>
  <c r="L2043" i="22"/>
  <c r="M2043" i="22" s="1"/>
  <c r="L2047" i="22"/>
  <c r="M2047" i="22" s="1"/>
  <c r="L2051" i="22"/>
  <c r="M2051" i="22" s="1"/>
  <c r="L2055" i="22"/>
  <c r="M2055" i="22" s="1"/>
  <c r="L2059" i="22"/>
  <c r="M2059" i="22" s="1"/>
  <c r="L2063" i="22"/>
  <c r="M2063" i="22" s="1"/>
  <c r="L2251" i="22"/>
  <c r="M2251" i="22" s="1"/>
  <c r="L2255" i="22"/>
  <c r="M2255" i="22" s="1"/>
  <c r="L2259" i="22"/>
  <c r="M2259" i="22" s="1"/>
  <c r="L2263" i="22"/>
  <c r="M2263" i="22" s="1"/>
  <c r="L2267" i="22"/>
  <c r="M2267" i="22" s="1"/>
  <c r="L2271" i="22"/>
  <c r="M2271" i="22" s="1"/>
  <c r="L2275" i="22"/>
  <c r="M2275" i="22" s="1"/>
  <c r="L2279" i="22"/>
  <c r="M2279" i="22" s="1"/>
  <c r="L2283" i="22"/>
  <c r="M2283" i="22" s="1"/>
  <c r="L2040" i="22"/>
  <c r="M2040" i="22" s="1"/>
  <c r="L2044" i="22"/>
  <c r="M2044" i="22" s="1"/>
  <c r="L2048" i="22"/>
  <c r="M2048" i="22" s="1"/>
  <c r="L2052" i="22"/>
  <c r="M2052" i="22" s="1"/>
  <c r="L2056" i="22"/>
  <c r="M2056" i="22" s="1"/>
  <c r="L2060" i="22"/>
  <c r="M2060" i="22" s="1"/>
  <c r="L2064" i="22"/>
  <c r="M2064" i="22" s="1"/>
  <c r="L2252" i="22"/>
  <c r="M2252" i="22" s="1"/>
  <c r="L2256" i="22"/>
  <c r="M2256" i="22" s="1"/>
  <c r="L2260" i="22"/>
  <c r="M2260" i="22" s="1"/>
  <c r="L2264" i="22"/>
  <c r="M2264" i="22" s="1"/>
  <c r="L2268" i="22"/>
  <c r="M2268" i="22" s="1"/>
  <c r="L2272" i="22"/>
  <c r="M2272" i="22" s="1"/>
  <c r="L2276" i="22"/>
  <c r="M2276" i="22" s="1"/>
  <c r="L2280" i="22"/>
  <c r="M2280" i="22" s="1"/>
  <c r="L2041" i="22"/>
  <c r="M2041" i="22" s="1"/>
  <c r="L2045" i="22"/>
  <c r="M2045" i="22" s="1"/>
  <c r="L2049" i="22"/>
  <c r="M2049" i="22" s="1"/>
  <c r="L2053" i="22"/>
  <c r="M2053" i="22" s="1"/>
  <c r="L2057" i="22"/>
  <c r="M2057" i="22" s="1"/>
  <c r="L2061" i="22"/>
  <c r="M2061" i="22" s="1"/>
  <c r="L2065" i="22"/>
  <c r="M2065" i="22" s="1"/>
  <c r="L2253" i="22"/>
  <c r="M2253" i="22" s="1"/>
  <c r="L2257" i="22"/>
  <c r="M2257" i="22" s="1"/>
  <c r="L2261" i="22"/>
  <c r="M2261" i="22" s="1"/>
  <c r="L2265" i="22"/>
  <c r="M2265" i="22" s="1"/>
  <c r="L2269" i="22"/>
  <c r="M2269" i="22" s="1"/>
  <c r="L2273" i="22"/>
  <c r="M2273" i="22" s="1"/>
  <c r="L2277" i="22"/>
  <c r="M2277" i="22" s="1"/>
  <c r="L2281" i="22"/>
  <c r="M2281" i="22" s="1"/>
  <c r="L2042" i="22"/>
  <c r="M2042" i="22" s="1"/>
  <c r="L2046" i="22"/>
  <c r="M2046" i="22" s="1"/>
  <c r="L2050" i="22"/>
  <c r="M2050" i="22" s="1"/>
  <c r="L2054" i="22"/>
  <c r="M2054" i="22" s="1"/>
  <c r="L2058" i="22"/>
  <c r="M2058" i="22" s="1"/>
  <c r="L2062" i="22"/>
  <c r="M2062" i="22" s="1"/>
  <c r="L2066" i="22"/>
  <c r="M2066" i="22" s="1"/>
  <c r="L2250" i="22"/>
  <c r="M2250" i="22" s="1"/>
  <c r="L2254" i="22"/>
  <c r="M2254" i="22" s="1"/>
  <c r="L2258" i="22"/>
  <c r="M2258" i="22" s="1"/>
  <c r="L2262" i="22"/>
  <c r="M2262" i="22" s="1"/>
  <c r="L2266" i="22"/>
  <c r="M2266" i="22" s="1"/>
  <c r="L2270" i="22"/>
  <c r="M2270" i="22" s="1"/>
  <c r="L2274" i="22"/>
  <c r="M2274" i="22" s="1"/>
  <c r="L2278" i="22"/>
  <c r="M2278" i="22" s="1"/>
  <c r="L2282" i="22"/>
  <c r="M2282" i="22" s="1"/>
  <c r="C4" i="24"/>
  <c r="F4" i="24" s="1"/>
  <c r="C16" i="23"/>
  <c r="E16" i="23" s="1"/>
  <c r="C53" i="23"/>
  <c r="E53" i="23" s="1"/>
  <c r="K447" i="22"/>
  <c r="C7" i="24"/>
  <c r="F7" i="24" s="1"/>
  <c r="C37" i="23"/>
  <c r="E37" i="23" s="1"/>
  <c r="C56" i="23"/>
  <c r="E56" i="23" s="1"/>
  <c r="K115" i="22"/>
  <c r="C49" i="23"/>
  <c r="E49" i="23" s="1"/>
  <c r="C35" i="23"/>
  <c r="E35" i="23" s="1"/>
  <c r="C21" i="23"/>
  <c r="E21" i="23" s="1"/>
  <c r="C7" i="23"/>
  <c r="E7" i="23" s="1"/>
  <c r="K2148" i="22"/>
  <c r="C27" i="23"/>
  <c r="E27" i="23" s="1"/>
  <c r="K2040" i="22"/>
  <c r="C32" i="23"/>
  <c r="E32" i="23" s="1"/>
  <c r="K1436" i="22"/>
  <c r="C4" i="23"/>
  <c r="E4" i="23" s="1"/>
  <c r="K1280" i="22"/>
  <c r="K2" i="22"/>
  <c r="K2352" i="22"/>
  <c r="K2284" i="22"/>
  <c r="K2216" i="22"/>
  <c r="K1959" i="22"/>
  <c r="D2" i="24"/>
  <c r="D3" i="24"/>
  <c r="D4" i="24"/>
  <c r="D5" i="24"/>
  <c r="D6" i="24"/>
  <c r="D7" i="24"/>
  <c r="D8" i="24"/>
  <c r="F13" i="10" a="1"/>
  <c r="F13" i="10" s="1"/>
  <c r="F12" i="10" a="1"/>
  <c r="F12" i="10" s="1"/>
  <c r="F11" i="10" a="1"/>
  <c r="F11" i="10" s="1"/>
  <c r="F10" i="10" a="1"/>
  <c r="F10" i="10" s="1"/>
  <c r="F9" i="10" a="1"/>
  <c r="F9" i="10" s="1"/>
  <c r="F8" i="10" a="1"/>
  <c r="F8" i="10" s="1"/>
  <c r="F7" i="10" a="1"/>
  <c r="F7" i="10" s="1"/>
  <c r="F6" i="10" a="1"/>
  <c r="F6" i="10" s="1"/>
  <c r="D5" i="2"/>
  <c r="D4" i="2"/>
  <c r="D6" i="2"/>
  <c r="D8" i="2"/>
  <c r="D7" i="2"/>
  <c r="D9" i="2"/>
  <c r="D3" i="2"/>
  <c r="D2" i="2"/>
  <c r="E41" i="23" l="1"/>
  <c r="L3" i="22"/>
  <c r="M3" i="22" s="1"/>
  <c r="L6" i="22"/>
  <c r="M6" i="22" s="1"/>
  <c r="L9" i="22"/>
  <c r="M9" i="22" s="1"/>
  <c r="L12" i="22"/>
  <c r="M12" i="22" s="1"/>
  <c r="L15" i="22"/>
  <c r="M15" i="22" s="1"/>
  <c r="L18" i="22"/>
  <c r="M18" i="22" s="1"/>
  <c r="L21" i="22"/>
  <c r="M21" i="22" s="1"/>
  <c r="L24" i="22"/>
  <c r="M24" i="22" s="1"/>
  <c r="L27" i="22"/>
  <c r="M27" i="22" s="1"/>
  <c r="L30" i="22"/>
  <c r="M30" i="22" s="1"/>
  <c r="L33" i="22"/>
  <c r="M33" i="22" s="1"/>
  <c r="L36" i="22"/>
  <c r="M36" i="22" s="1"/>
  <c r="L39" i="22"/>
  <c r="M39" i="22" s="1"/>
  <c r="L42" i="22"/>
  <c r="M42" i="22" s="1"/>
  <c r="L45" i="22"/>
  <c r="M45" i="22" s="1"/>
  <c r="L48" i="22"/>
  <c r="M48" i="22" s="1"/>
  <c r="L51" i="22"/>
  <c r="M51" i="22" s="1"/>
  <c r="L54" i="22"/>
  <c r="M54" i="22" s="1"/>
  <c r="L57" i="22"/>
  <c r="M57" i="22" s="1"/>
  <c r="L60" i="22"/>
  <c r="M60" i="22" s="1"/>
  <c r="L63" i="22"/>
  <c r="M63" i="22" s="1"/>
  <c r="L66" i="22"/>
  <c r="M66" i="22" s="1"/>
  <c r="L69" i="22"/>
  <c r="M69" i="22" s="1"/>
  <c r="L72" i="22"/>
  <c r="M72" i="22" s="1"/>
  <c r="L75" i="22"/>
  <c r="M75" i="22" s="1"/>
  <c r="L78" i="22"/>
  <c r="M78" i="22" s="1"/>
  <c r="L81" i="22"/>
  <c r="M81" i="22" s="1"/>
  <c r="L84" i="22"/>
  <c r="M84" i="22" s="1"/>
  <c r="L87" i="22"/>
  <c r="M87" i="22" s="1"/>
  <c r="L90" i="22"/>
  <c r="M90" i="22" s="1"/>
  <c r="L93" i="22"/>
  <c r="M93" i="22" s="1"/>
  <c r="L96" i="22"/>
  <c r="M96" i="22" s="1"/>
  <c r="L99" i="22"/>
  <c r="M99" i="22" s="1"/>
  <c r="L102" i="22"/>
  <c r="M102" i="22" s="1"/>
  <c r="L105" i="22"/>
  <c r="M105" i="22" s="1"/>
  <c r="L108" i="22"/>
  <c r="M108" i="22" s="1"/>
  <c r="L111" i="22"/>
  <c r="M111" i="22" s="1"/>
  <c r="L114" i="22"/>
  <c r="M114" i="22" s="1"/>
  <c r="L5" i="22"/>
  <c r="M5" i="22" s="1"/>
  <c r="L10" i="22"/>
  <c r="M10" i="22" s="1"/>
  <c r="L14" i="22"/>
  <c r="M14" i="22" s="1"/>
  <c r="L19" i="22"/>
  <c r="M19" i="22" s="1"/>
  <c r="L23" i="22"/>
  <c r="M23" i="22" s="1"/>
  <c r="L28" i="22"/>
  <c r="M28" i="22" s="1"/>
  <c r="L32" i="22"/>
  <c r="M32" i="22" s="1"/>
  <c r="L37" i="22"/>
  <c r="M37" i="22" s="1"/>
  <c r="L41" i="22"/>
  <c r="M41" i="22" s="1"/>
  <c r="L46" i="22"/>
  <c r="M46" i="22" s="1"/>
  <c r="L50" i="22"/>
  <c r="M50" i="22" s="1"/>
  <c r="L55" i="22"/>
  <c r="M55" i="22" s="1"/>
  <c r="L59" i="22"/>
  <c r="M59" i="22" s="1"/>
  <c r="L64" i="22"/>
  <c r="M64" i="22" s="1"/>
  <c r="L68" i="22"/>
  <c r="M68" i="22" s="1"/>
  <c r="L73" i="22"/>
  <c r="M73" i="22" s="1"/>
  <c r="L77" i="22"/>
  <c r="M77" i="22" s="1"/>
  <c r="L82" i="22"/>
  <c r="M82" i="22" s="1"/>
  <c r="L86" i="22"/>
  <c r="M86" i="22" s="1"/>
  <c r="L91" i="22"/>
  <c r="M91" i="22" s="1"/>
  <c r="L95" i="22"/>
  <c r="M95" i="22" s="1"/>
  <c r="L100" i="22"/>
  <c r="M100" i="22" s="1"/>
  <c r="L104" i="22"/>
  <c r="M104" i="22" s="1"/>
  <c r="L109" i="22"/>
  <c r="M109" i="22" s="1"/>
  <c r="L113" i="22"/>
  <c r="M113" i="22" s="1"/>
  <c r="L7" i="22"/>
  <c r="M7" i="22" s="1"/>
  <c r="L11" i="22"/>
  <c r="M11" i="22" s="1"/>
  <c r="L16" i="22"/>
  <c r="M16" i="22" s="1"/>
  <c r="L20" i="22"/>
  <c r="M20" i="22" s="1"/>
  <c r="L25" i="22"/>
  <c r="M25" i="22" s="1"/>
  <c r="L29" i="22"/>
  <c r="M29" i="22" s="1"/>
  <c r="L34" i="22"/>
  <c r="M34" i="22" s="1"/>
  <c r="L38" i="22"/>
  <c r="M38" i="22" s="1"/>
  <c r="L43" i="22"/>
  <c r="M43" i="22" s="1"/>
  <c r="L47" i="22"/>
  <c r="M47" i="22" s="1"/>
  <c r="L52" i="22"/>
  <c r="M52" i="22" s="1"/>
  <c r="L56" i="22"/>
  <c r="M56" i="22" s="1"/>
  <c r="L61" i="22"/>
  <c r="M61" i="22" s="1"/>
  <c r="L65" i="22"/>
  <c r="M65" i="22" s="1"/>
  <c r="L70" i="22"/>
  <c r="M70" i="22" s="1"/>
  <c r="L74" i="22"/>
  <c r="M74" i="22" s="1"/>
  <c r="L79" i="22"/>
  <c r="M79" i="22" s="1"/>
  <c r="L83" i="22"/>
  <c r="M83" i="22" s="1"/>
  <c r="L88" i="22"/>
  <c r="M88" i="22" s="1"/>
  <c r="L92" i="22"/>
  <c r="M92" i="22" s="1"/>
  <c r="L97" i="22"/>
  <c r="M97" i="22" s="1"/>
  <c r="L101" i="22"/>
  <c r="M101" i="22" s="1"/>
  <c r="L106" i="22"/>
  <c r="M106" i="22" s="1"/>
  <c r="L110" i="22"/>
  <c r="M110" i="22" s="1"/>
  <c r="L8" i="22"/>
  <c r="M8" i="22" s="1"/>
  <c r="L22" i="22"/>
  <c r="M22" i="22" s="1"/>
  <c r="L35" i="22"/>
  <c r="M35" i="22" s="1"/>
  <c r="L49" i="22"/>
  <c r="M49" i="22" s="1"/>
  <c r="L62" i="22"/>
  <c r="M62" i="22" s="1"/>
  <c r="L76" i="22"/>
  <c r="M76" i="22" s="1"/>
  <c r="L89" i="22"/>
  <c r="M89" i="22" s="1"/>
  <c r="L103" i="22"/>
  <c r="M103" i="22" s="1"/>
  <c r="L13" i="22"/>
  <c r="M13" i="22" s="1"/>
  <c r="L26" i="22"/>
  <c r="M26" i="22" s="1"/>
  <c r="L40" i="22"/>
  <c r="M40" i="22" s="1"/>
  <c r="L53" i="22"/>
  <c r="M53" i="22" s="1"/>
  <c r="L67" i="22"/>
  <c r="M67" i="22" s="1"/>
  <c r="L80" i="22"/>
  <c r="M80" i="22" s="1"/>
  <c r="L94" i="22"/>
  <c r="M94" i="22" s="1"/>
  <c r="L107" i="22"/>
  <c r="M107" i="22" s="1"/>
  <c r="L4" i="22"/>
  <c r="M4" i="22" s="1"/>
  <c r="L17" i="22"/>
  <c r="M17" i="22" s="1"/>
  <c r="L31" i="22"/>
  <c r="M31" i="22" s="1"/>
  <c r="L44" i="22"/>
  <c r="M44" i="22" s="1"/>
  <c r="L58" i="22"/>
  <c r="M58" i="22" s="1"/>
  <c r="L71" i="22"/>
  <c r="M71" i="22" s="1"/>
  <c r="L85" i="22"/>
  <c r="M85" i="22" s="1"/>
  <c r="L98" i="22"/>
  <c r="M98" i="22" s="1"/>
  <c r="L112" i="22"/>
  <c r="M112" i="22" s="1"/>
  <c r="L874" i="22"/>
  <c r="M874" i="22" s="1"/>
  <c r="L877" i="22"/>
  <c r="M877" i="22" s="1"/>
  <c r="L880" i="22"/>
  <c r="M880" i="22" s="1"/>
  <c r="L875" i="22"/>
  <c r="M875" i="22" s="1"/>
  <c r="L878" i="22"/>
  <c r="M878" i="22" s="1"/>
  <c r="L873" i="22"/>
  <c r="M873" i="22" s="1"/>
  <c r="L876" i="22"/>
  <c r="M876" i="22" s="1"/>
  <c r="L879" i="22"/>
  <c r="M879" i="22" s="1"/>
  <c r="L950" i="22"/>
  <c r="M950" i="22" s="1"/>
  <c r="L954" i="22"/>
  <c r="M954" i="22" s="1"/>
  <c r="L1038" i="22"/>
  <c r="M1038" i="22" s="1"/>
  <c r="L1042" i="22"/>
  <c r="M1042" i="22" s="1"/>
  <c r="L1046" i="22"/>
  <c r="M1046" i="22" s="1"/>
  <c r="L1130" i="22"/>
  <c r="M1130" i="22" s="1"/>
  <c r="L1134" i="22"/>
  <c r="M1134" i="22" s="1"/>
  <c r="L1138" i="22"/>
  <c r="M1138" i="22" s="1"/>
  <c r="L1254" i="22"/>
  <c r="M1254" i="22" s="1"/>
  <c r="L1258" i="22"/>
  <c r="M1258" i="22" s="1"/>
  <c r="L947" i="22"/>
  <c r="M947" i="22" s="1"/>
  <c r="L951" i="22"/>
  <c r="M951" i="22" s="1"/>
  <c r="L955" i="22"/>
  <c r="M955" i="22" s="1"/>
  <c r="L1039" i="22"/>
  <c r="M1039" i="22" s="1"/>
  <c r="L1043" i="22"/>
  <c r="M1043" i="22" s="1"/>
  <c r="L1047" i="22"/>
  <c r="M1047" i="22" s="1"/>
  <c r="L1127" i="22"/>
  <c r="M1127" i="22" s="1"/>
  <c r="L1131" i="22"/>
  <c r="M1131" i="22" s="1"/>
  <c r="L1135" i="22"/>
  <c r="M1135" i="22" s="1"/>
  <c r="L1139" i="22"/>
  <c r="M1139" i="22" s="1"/>
  <c r="L1255" i="22"/>
  <c r="M1255" i="22" s="1"/>
  <c r="L1259" i="22"/>
  <c r="M1259" i="22" s="1"/>
  <c r="L1263" i="22"/>
  <c r="M1263" i="22" s="1"/>
  <c r="L1267" i="22"/>
  <c r="M1267" i="22" s="1"/>
  <c r="L948" i="22"/>
  <c r="M948" i="22" s="1"/>
  <c r="L952" i="22"/>
  <c r="M952" i="22" s="1"/>
  <c r="L956" i="22"/>
  <c r="M956" i="22" s="1"/>
  <c r="L1036" i="22"/>
  <c r="M1036" i="22" s="1"/>
  <c r="L1040" i="22"/>
  <c r="M1040" i="22" s="1"/>
  <c r="L1044" i="22"/>
  <c r="M1044" i="22" s="1"/>
  <c r="L1048" i="22"/>
  <c r="M1048" i="22" s="1"/>
  <c r="L1128" i="22"/>
  <c r="M1128" i="22" s="1"/>
  <c r="L1132" i="22"/>
  <c r="M1132" i="22" s="1"/>
  <c r="L1136" i="22"/>
  <c r="M1136" i="22" s="1"/>
  <c r="L949" i="22"/>
  <c r="M949" i="22" s="1"/>
  <c r="L953" i="22"/>
  <c r="M953" i="22" s="1"/>
  <c r="L957" i="22"/>
  <c r="M957" i="22" s="1"/>
  <c r="L1037" i="22"/>
  <c r="M1037" i="22" s="1"/>
  <c r="L1041" i="22"/>
  <c r="M1041" i="22" s="1"/>
  <c r="L1045" i="22"/>
  <c r="M1045" i="22" s="1"/>
  <c r="L1129" i="22"/>
  <c r="M1129" i="22" s="1"/>
  <c r="L1133" i="22"/>
  <c r="M1133" i="22" s="1"/>
  <c r="L1137" i="22"/>
  <c r="M1137" i="22" s="1"/>
  <c r="L1260" i="22"/>
  <c r="M1260" i="22" s="1"/>
  <c r="L1265" i="22"/>
  <c r="M1265" i="22" s="1"/>
  <c r="L1270" i="22"/>
  <c r="M1270" i="22" s="1"/>
  <c r="L1514" i="22"/>
  <c r="M1514" i="22" s="1"/>
  <c r="L1518" i="22"/>
  <c r="M1518" i="22" s="1"/>
  <c r="L1522" i="22"/>
  <c r="M1522" i="22" s="1"/>
  <c r="L1526" i="22"/>
  <c r="M1526" i="22" s="1"/>
  <c r="L1530" i="22"/>
  <c r="M1530" i="22" s="1"/>
  <c r="L1534" i="22"/>
  <c r="M1534" i="22" s="1"/>
  <c r="L1538" i="22"/>
  <c r="M1538" i="22" s="1"/>
  <c r="L1542" i="22"/>
  <c r="M1542" i="22" s="1"/>
  <c r="L1546" i="22"/>
  <c r="M1546" i="22" s="1"/>
  <c r="L1550" i="22"/>
  <c r="M1550" i="22" s="1"/>
  <c r="L1261" i="22"/>
  <c r="M1261" i="22" s="1"/>
  <c r="L1266" i="22"/>
  <c r="M1266" i="22" s="1"/>
  <c r="L1271" i="22"/>
  <c r="M1271" i="22" s="1"/>
  <c r="L1279" i="22"/>
  <c r="M1279" i="22" s="1"/>
  <c r="L1515" i="22"/>
  <c r="M1515" i="22" s="1"/>
  <c r="L1519" i="22"/>
  <c r="M1519" i="22" s="1"/>
  <c r="L1523" i="22"/>
  <c r="M1523" i="22" s="1"/>
  <c r="L1527" i="22"/>
  <c r="M1527" i="22" s="1"/>
  <c r="L1531" i="22"/>
  <c r="M1531" i="22" s="1"/>
  <c r="L1535" i="22"/>
  <c r="M1535" i="22" s="1"/>
  <c r="L1539" i="22"/>
  <c r="M1539" i="22" s="1"/>
  <c r="L1543" i="22"/>
  <c r="M1543" i="22" s="1"/>
  <c r="L1547" i="22"/>
  <c r="M1547" i="22" s="1"/>
  <c r="L1551" i="22"/>
  <c r="M1551" i="22" s="1"/>
  <c r="L1256" i="22"/>
  <c r="M1256" i="22" s="1"/>
  <c r="L1262" i="22"/>
  <c r="M1262" i="22" s="1"/>
  <c r="L1268" i="22"/>
  <c r="M1268" i="22" s="1"/>
  <c r="L1272" i="22"/>
  <c r="M1272" i="22" s="1"/>
  <c r="L1516" i="22"/>
  <c r="M1516" i="22" s="1"/>
  <c r="L1520" i="22"/>
  <c r="M1520" i="22" s="1"/>
  <c r="L1524" i="22"/>
  <c r="M1524" i="22" s="1"/>
  <c r="L1528" i="22"/>
  <c r="M1528" i="22" s="1"/>
  <c r="L1532" i="22"/>
  <c r="M1532" i="22" s="1"/>
  <c r="L1536" i="22"/>
  <c r="M1536" i="22" s="1"/>
  <c r="L1540" i="22"/>
  <c r="M1540" i="22" s="1"/>
  <c r="L1544" i="22"/>
  <c r="M1544" i="22" s="1"/>
  <c r="L1548" i="22"/>
  <c r="M1548" i="22" s="1"/>
  <c r="L1552" i="22"/>
  <c r="M1552" i="22" s="1"/>
  <c r="L1257" i="22"/>
  <c r="M1257" i="22" s="1"/>
  <c r="L1264" i="22"/>
  <c r="M1264" i="22" s="1"/>
  <c r="L1269" i="22"/>
  <c r="M1269" i="22" s="1"/>
  <c r="L1517" i="22"/>
  <c r="M1517" i="22" s="1"/>
  <c r="L1521" i="22"/>
  <c r="M1521" i="22" s="1"/>
  <c r="L1525" i="22"/>
  <c r="M1525" i="22" s="1"/>
  <c r="L1529" i="22"/>
  <c r="M1529" i="22" s="1"/>
  <c r="L1533" i="22"/>
  <c r="M1533" i="22" s="1"/>
  <c r="L1537" i="22"/>
  <c r="M1537" i="22" s="1"/>
  <c r="L1541" i="22"/>
  <c r="M1541" i="22" s="1"/>
  <c r="L1545" i="22"/>
  <c r="M1545" i="22" s="1"/>
  <c r="L1549" i="22"/>
  <c r="M1549" i="22" s="1"/>
  <c r="L1901" i="22"/>
  <c r="M1901" i="22" s="1"/>
  <c r="L1905" i="22"/>
  <c r="M1905" i="22" s="1"/>
  <c r="L1909" i="22"/>
  <c r="M1909" i="22" s="1"/>
  <c r="L1913" i="22"/>
  <c r="M1913" i="22" s="1"/>
  <c r="L1917" i="22"/>
  <c r="M1917" i="22" s="1"/>
  <c r="L1921" i="22"/>
  <c r="M1921" i="22" s="1"/>
  <c r="L1925" i="22"/>
  <c r="M1925" i="22" s="1"/>
  <c r="L1929" i="22"/>
  <c r="M1929" i="22" s="1"/>
  <c r="L1933" i="22"/>
  <c r="M1933" i="22" s="1"/>
  <c r="L1903" i="22"/>
  <c r="M1903" i="22" s="1"/>
  <c r="L1908" i="22"/>
  <c r="M1908" i="22" s="1"/>
  <c r="L1914" i="22"/>
  <c r="M1914" i="22" s="1"/>
  <c r="L1919" i="22"/>
  <c r="M1919" i="22" s="1"/>
  <c r="L1924" i="22"/>
  <c r="M1924" i="22" s="1"/>
  <c r="L1930" i="22"/>
  <c r="M1930" i="22" s="1"/>
  <c r="L1935" i="22"/>
  <c r="M1935" i="22" s="1"/>
  <c r="L1939" i="22"/>
  <c r="M1939" i="22" s="1"/>
  <c r="L1943" i="22"/>
  <c r="M1943" i="22" s="1"/>
  <c r="L1947" i="22"/>
  <c r="M1947" i="22" s="1"/>
  <c r="L1951" i="22"/>
  <c r="M1951" i="22" s="1"/>
  <c r="L1955" i="22"/>
  <c r="M1955" i="22" s="1"/>
  <c r="L2123" i="22"/>
  <c r="M2123" i="22" s="1"/>
  <c r="L2127" i="22"/>
  <c r="M2127" i="22" s="1"/>
  <c r="L2131" i="22"/>
  <c r="M2131" i="22" s="1"/>
  <c r="L2135" i="22"/>
  <c r="M2135" i="22" s="1"/>
  <c r="L2139" i="22"/>
  <c r="M2139" i="22" s="1"/>
  <c r="L2143" i="22"/>
  <c r="M2143" i="22" s="1"/>
  <c r="L2147" i="22"/>
  <c r="M2147" i="22" s="1"/>
  <c r="L2355" i="22"/>
  <c r="M2355" i="22" s="1"/>
  <c r="L2359" i="22"/>
  <c r="M2359" i="22" s="1"/>
  <c r="L2363" i="22"/>
  <c r="M2363" i="22" s="1"/>
  <c r="L2367" i="22"/>
  <c r="M2367" i="22" s="1"/>
  <c r="L2371" i="22"/>
  <c r="M2371" i="22" s="1"/>
  <c r="L2375" i="22"/>
  <c r="M2375" i="22" s="1"/>
  <c r="L2379" i="22"/>
  <c r="M2379" i="22" s="1"/>
  <c r="L2383" i="22"/>
  <c r="M2383" i="22" s="1"/>
  <c r="L2387" i="22"/>
  <c r="M2387" i="22" s="1"/>
  <c r="L1904" i="22"/>
  <c r="M1904" i="22" s="1"/>
  <c r="L1910" i="22"/>
  <c r="M1910" i="22" s="1"/>
  <c r="L1915" i="22"/>
  <c r="M1915" i="22" s="1"/>
  <c r="L1920" i="22"/>
  <c r="M1920" i="22" s="1"/>
  <c r="L1926" i="22"/>
  <c r="M1926" i="22" s="1"/>
  <c r="L1931" i="22"/>
  <c r="M1931" i="22" s="1"/>
  <c r="L1936" i="22"/>
  <c r="M1936" i="22" s="1"/>
  <c r="L1940" i="22"/>
  <c r="M1940" i="22" s="1"/>
  <c r="L1944" i="22"/>
  <c r="M1944" i="22" s="1"/>
  <c r="L1948" i="22"/>
  <c r="M1948" i="22" s="1"/>
  <c r="L1952" i="22"/>
  <c r="M1952" i="22" s="1"/>
  <c r="L1956" i="22"/>
  <c r="M1956" i="22" s="1"/>
  <c r="L2124" i="22"/>
  <c r="M2124" i="22" s="1"/>
  <c r="L2128" i="22"/>
  <c r="M2128" i="22" s="1"/>
  <c r="L2132" i="22"/>
  <c r="M2132" i="22" s="1"/>
  <c r="L2136" i="22"/>
  <c r="M2136" i="22" s="1"/>
  <c r="L2140" i="22"/>
  <c r="M2140" i="22" s="1"/>
  <c r="L2144" i="22"/>
  <c r="M2144" i="22" s="1"/>
  <c r="L2352" i="22"/>
  <c r="M2352" i="22" s="1"/>
  <c r="L2356" i="22"/>
  <c r="M2356" i="22" s="1"/>
  <c r="L2360" i="22"/>
  <c r="M2360" i="22" s="1"/>
  <c r="L2364" i="22"/>
  <c r="M2364" i="22" s="1"/>
  <c r="L2368" i="22"/>
  <c r="M2368" i="22" s="1"/>
  <c r="L2372" i="22"/>
  <c r="M2372" i="22" s="1"/>
  <c r="L2376" i="22"/>
  <c r="M2376" i="22" s="1"/>
  <c r="L2380" i="22"/>
  <c r="M2380" i="22" s="1"/>
  <c r="L2384" i="22"/>
  <c r="M2384" i="22" s="1"/>
  <c r="L2" i="22"/>
  <c r="M2" i="22" s="1"/>
  <c r="L1906" i="22"/>
  <c r="M1906" i="22" s="1"/>
  <c r="L1911" i="22"/>
  <c r="M1911" i="22" s="1"/>
  <c r="L1916" i="22"/>
  <c r="M1916" i="22" s="1"/>
  <c r="L1922" i="22"/>
  <c r="M1922" i="22" s="1"/>
  <c r="L1927" i="22"/>
  <c r="M1927" i="22" s="1"/>
  <c r="L1932" i="22"/>
  <c r="M1932" i="22" s="1"/>
  <c r="L1937" i="22"/>
  <c r="M1937" i="22" s="1"/>
  <c r="L1941" i="22"/>
  <c r="M1941" i="22" s="1"/>
  <c r="L1945" i="22"/>
  <c r="M1945" i="22" s="1"/>
  <c r="L1949" i="22"/>
  <c r="M1949" i="22" s="1"/>
  <c r="L1953" i="22"/>
  <c r="M1953" i="22" s="1"/>
  <c r="L1957" i="22"/>
  <c r="M1957" i="22" s="1"/>
  <c r="L2121" i="22"/>
  <c r="M2121" i="22" s="1"/>
  <c r="L2125" i="22"/>
  <c r="M2125" i="22" s="1"/>
  <c r="L2129" i="22"/>
  <c r="M2129" i="22" s="1"/>
  <c r="L2133" i="22"/>
  <c r="M2133" i="22" s="1"/>
  <c r="L2137" i="22"/>
  <c r="M2137" i="22" s="1"/>
  <c r="L2141" i="22"/>
  <c r="M2141" i="22" s="1"/>
  <c r="L2145" i="22"/>
  <c r="M2145" i="22" s="1"/>
  <c r="L2353" i="22"/>
  <c r="M2353" i="22" s="1"/>
  <c r="L2357" i="22"/>
  <c r="M2357" i="22" s="1"/>
  <c r="L2361" i="22"/>
  <c r="M2361" i="22" s="1"/>
  <c r="L2365" i="22"/>
  <c r="M2365" i="22" s="1"/>
  <c r="L2369" i="22"/>
  <c r="M2369" i="22" s="1"/>
  <c r="L2373" i="22"/>
  <c r="M2373" i="22" s="1"/>
  <c r="L2377" i="22"/>
  <c r="M2377" i="22" s="1"/>
  <c r="L2381" i="22"/>
  <c r="M2381" i="22" s="1"/>
  <c r="L2385" i="22"/>
  <c r="M2385" i="22" s="1"/>
  <c r="L1902" i="22"/>
  <c r="M1902" i="22" s="1"/>
  <c r="L1907" i="22"/>
  <c r="M1907" i="22" s="1"/>
  <c r="L1912" i="22"/>
  <c r="M1912" i="22" s="1"/>
  <c r="L1918" i="22"/>
  <c r="M1918" i="22" s="1"/>
  <c r="L1923" i="22"/>
  <c r="M1923" i="22" s="1"/>
  <c r="L1928" i="22"/>
  <c r="M1928" i="22" s="1"/>
  <c r="L1934" i="22"/>
  <c r="M1934" i="22" s="1"/>
  <c r="L1938" i="22"/>
  <c r="M1938" i="22" s="1"/>
  <c r="L1942" i="22"/>
  <c r="M1942" i="22" s="1"/>
  <c r="L1946" i="22"/>
  <c r="M1946" i="22" s="1"/>
  <c r="L1950" i="22"/>
  <c r="M1950" i="22" s="1"/>
  <c r="L1954" i="22"/>
  <c r="M1954" i="22" s="1"/>
  <c r="L1958" i="22"/>
  <c r="M1958" i="22" s="1"/>
  <c r="L2122" i="22"/>
  <c r="M2122" i="22" s="1"/>
  <c r="L2126" i="22"/>
  <c r="M2126" i="22" s="1"/>
  <c r="L2130" i="22"/>
  <c r="M2130" i="22" s="1"/>
  <c r="L2134" i="22"/>
  <c r="M2134" i="22" s="1"/>
  <c r="L2138" i="22"/>
  <c r="M2138" i="22" s="1"/>
  <c r="L2142" i="22"/>
  <c r="M2142" i="22" s="1"/>
  <c r="L2146" i="22"/>
  <c r="M2146" i="22" s="1"/>
  <c r="L2354" i="22"/>
  <c r="M2354" i="22" s="1"/>
  <c r="L2358" i="22"/>
  <c r="M2358" i="22" s="1"/>
  <c r="L2362" i="22"/>
  <c r="M2362" i="22" s="1"/>
  <c r="L2366" i="22"/>
  <c r="M2366" i="22" s="1"/>
  <c r="L2370" i="22"/>
  <c r="M2370" i="22" s="1"/>
  <c r="L2374" i="22"/>
  <c r="M2374" i="22" s="1"/>
  <c r="L2378" i="22"/>
  <c r="M2378" i="22" s="1"/>
  <c r="L2382" i="22"/>
  <c r="M2382" i="22" s="1"/>
  <c r="L2386" i="22"/>
  <c r="M2386"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<sst xmlns="http://schemas.openxmlformats.org/spreadsheetml/2006/main" count="7943" uniqueCount="295">
  <si>
    <t>Fiscal Year</t>
  </si>
  <si>
    <t>Short Nickname</t>
  </si>
  <si>
    <t>Long Nickname</t>
  </si>
  <si>
    <t>FY17</t>
  </si>
  <si>
    <t>FY16-17</t>
  </si>
  <si>
    <t>FY18</t>
  </si>
  <si>
    <t>FY17-18</t>
  </si>
  <si>
    <t>FY19</t>
  </si>
  <si>
    <t>FY18-19</t>
  </si>
  <si>
    <t>FY20</t>
  </si>
  <si>
    <t>FY19-20</t>
  </si>
  <si>
    <t>FY21</t>
  </si>
  <si>
    <t>FY20-21</t>
  </si>
  <si>
    <t>FY22</t>
  </si>
  <si>
    <t>FY21-22</t>
  </si>
  <si>
    <t>FY23</t>
  </si>
  <si>
    <t>FY22-23</t>
  </si>
  <si>
    <t>FY24</t>
  </si>
  <si>
    <t>FY23-24</t>
  </si>
  <si>
    <t>FY25</t>
  </si>
  <si>
    <t>FY24-25</t>
  </si>
  <si>
    <t>FY26</t>
  </si>
  <si>
    <t>FY25-26</t>
  </si>
  <si>
    <t>FY27</t>
  </si>
  <si>
    <t>FY26-27</t>
  </si>
  <si>
    <t>FY28</t>
  </si>
  <si>
    <t>FY27-28</t>
  </si>
  <si>
    <t>Year</t>
  </si>
  <si>
    <t>Rate</t>
  </si>
  <si>
    <t>Current Year:</t>
  </si>
  <si>
    <t>Inflation Constants Table</t>
  </si>
  <si>
    <t>Rates compare Dec25 to respective years in Jan</t>
  </si>
  <si>
    <t>Fund</t>
  </si>
  <si>
    <t>Adopted Budget</t>
  </si>
  <si>
    <t>Inflation-Adjusted Adopted Budget</t>
  </si>
  <si>
    <t xml:space="preserve">This sheet combines values that are pulled from the online adopted budget documents on SA's website. Look to the Yearly Budget Line Details sheet for data aquired via open records request for our more accurate totals. </t>
  </si>
  <si>
    <t>General Fund</t>
  </si>
  <si>
    <t>General Fund - Park Police</t>
  </si>
  <si>
    <t>General Fund - Detention Center</t>
  </si>
  <si>
    <t>Child Safety Fund</t>
  </si>
  <si>
    <t>Confiscated Property Fund</t>
  </si>
  <si>
    <t>Grants</t>
  </si>
  <si>
    <t>COVID Grants</t>
  </si>
  <si>
    <t>Capital Projects</t>
  </si>
  <si>
    <t>Total Funding</t>
  </si>
  <si>
    <t>COSA General Fund</t>
  </si>
  <si>
    <t>SAPD Authorized Positions</t>
  </si>
  <si>
    <t>NA</t>
  </si>
  <si>
    <t>COSA Total Authorized Positions</t>
  </si>
  <si>
    <t>Adopted Budget - City of San Antonio</t>
  </si>
  <si>
    <t>Enterprise Funds</t>
  </si>
  <si>
    <t>Towing Fund</t>
  </si>
  <si>
    <t>SAPD GF Approp</t>
  </si>
  <si>
    <t>COSA GF</t>
  </si>
  <si>
    <t>SAPD GF as Percent of COSA GF</t>
  </si>
  <si>
    <t>SAPD Total</t>
  </si>
  <si>
    <t>COSA without SAPD</t>
  </si>
  <si>
    <t>COSA Total</t>
  </si>
  <si>
    <t>SAPD Pct of COSA</t>
  </si>
  <si>
    <t>Pop Est</t>
  </si>
  <si>
    <t>Type</t>
  </si>
  <si>
    <t>Estimate</t>
  </si>
  <si>
    <t>Projection</t>
  </si>
  <si>
    <t>Category</t>
  </si>
  <si>
    <t>Incidents</t>
  </si>
  <si>
    <t>Rate per 1K</t>
  </si>
  <si>
    <t>Pct change in incidents from prior year</t>
  </si>
  <si>
    <t>Pct change in rate from prior year</t>
  </si>
  <si>
    <t>Crimes Against Persons</t>
  </si>
  <si>
    <t>Crimes Against Property</t>
  </si>
  <si>
    <t>Crimes Against Society</t>
  </si>
  <si>
    <t>Emergency Response Time (Minutes)</t>
  </si>
  <si>
    <t>Non-Emergency Response Time (Minutes)</t>
  </si>
  <si>
    <t>Total calls Dispatched</t>
  </si>
  <si>
    <t>Source: Trend budget summary tab for Approved.</t>
  </si>
  <si>
    <t>AVG</t>
  </si>
  <si>
    <t>Approved budget</t>
  </si>
  <si>
    <t>Actual</t>
  </si>
  <si>
    <t>Difference</t>
  </si>
  <si>
    <t>Expense Category</t>
  </si>
  <si>
    <t>Line Item</t>
  </si>
  <si>
    <t xml:space="preserve">Pre-Inflation Adjusted CBA </t>
  </si>
  <si>
    <t>Pre-Inflation Adjusted Non-CBA</t>
  </si>
  <si>
    <t>Pre-Inflation Adjusted Total</t>
  </si>
  <si>
    <t xml:space="preserve">Inflation Adjusted CBA </t>
  </si>
  <si>
    <t>Inflation Adjusted Non-CBA</t>
  </si>
  <si>
    <t>Inflation Adjusted Total</t>
  </si>
  <si>
    <t>Percent Controlled CBA</t>
  </si>
  <si>
    <t>% of COSA Fund</t>
  </si>
  <si>
    <t>GENERAL FUND</t>
  </si>
  <si>
    <t>PERSONNEL SERVICES</t>
  </si>
  <si>
    <t>Regular Salaries</t>
  </si>
  <si>
    <t>Temorary Salaries</t>
  </si>
  <si>
    <t>Overtime Salaries</t>
  </si>
  <si>
    <t>High Class Pay</t>
  </si>
  <si>
    <t>Shift Differential</t>
  </si>
  <si>
    <t>Language Skill Pay</t>
  </si>
  <si>
    <t>Longevity Pay</t>
  </si>
  <si>
    <t>Retiree Payout Sal</t>
  </si>
  <si>
    <t>Hol.Pay-Hourly Sal.</t>
  </si>
  <si>
    <t>FICA &amp; Medicare Exp</t>
  </si>
  <si>
    <t>Temp FICA &amp; Medicare</t>
  </si>
  <si>
    <t>Life Insurance</t>
  </si>
  <si>
    <t>Accr Annual / Sick</t>
  </si>
  <si>
    <t>Pers Leave Buy Back</t>
  </si>
  <si>
    <t>Def Comp-Executives</t>
  </si>
  <si>
    <t>Tuition Reimburse.</t>
  </si>
  <si>
    <t>Car Expense Allowance</t>
  </si>
  <si>
    <t>Education</t>
  </si>
  <si>
    <t>Clothing Allowance</t>
  </si>
  <si>
    <t>Prepaid Retiree Healthcare</t>
  </si>
  <si>
    <t>Field Officer Train.</t>
  </si>
  <si>
    <t>Pol Officer Stand By</t>
  </si>
  <si>
    <t>Special Assign. Pay</t>
  </si>
  <si>
    <t>Retirement P/F Pens</t>
  </si>
  <si>
    <t>Legal Insurance</t>
  </si>
  <si>
    <t>Dent/Vis Insurance</t>
  </si>
  <si>
    <t>Fire Bonus Day/PD SL</t>
  </si>
  <si>
    <t>Police Cert Pay</t>
  </si>
  <si>
    <t>Education/Incentive</t>
  </si>
  <si>
    <t>Police Funeral Exp</t>
  </si>
  <si>
    <t>PD BONUS LV BUY BACK</t>
  </si>
  <si>
    <t>Retirement Exp</t>
  </si>
  <si>
    <t>Civilan Cert Pay</t>
  </si>
  <si>
    <t>Civilian Clothing/Boot Allowance</t>
  </si>
  <si>
    <t>Unifm Actv Healthcr</t>
  </si>
  <si>
    <t>Civln Actv Healthcr</t>
  </si>
  <si>
    <t>Retiree Hlth Assess</t>
  </si>
  <si>
    <t>Reserve COLA</t>
  </si>
  <si>
    <t>Salary Turnover Targ</t>
  </si>
  <si>
    <t>CONTRACTUAL SERVICES</t>
  </si>
  <si>
    <t>Education - Classes</t>
  </si>
  <si>
    <t>Fees to Prof Contr.</t>
  </si>
  <si>
    <t>Computer Hardware Maint</t>
  </si>
  <si>
    <t>Temporary Services</t>
  </si>
  <si>
    <t>Contractual Services</t>
  </si>
  <si>
    <t>Other Contract Srvcs</t>
  </si>
  <si>
    <t>Credit Card Fees</t>
  </si>
  <si>
    <t>Adv and Publications</t>
  </si>
  <si>
    <t>Membership Dues</t>
  </si>
  <si>
    <t>Binding &amp; Printing</t>
  </si>
  <si>
    <t>Subs to Publications</t>
  </si>
  <si>
    <t>Subs - Comp. Serv</t>
  </si>
  <si>
    <t>Transportation Fees</t>
  </si>
  <si>
    <t>Linen &amp; Laundry Serv</t>
  </si>
  <si>
    <t>Maint &amp; Rep - Cmrcl</t>
  </si>
  <si>
    <t>Maint - Buildings</t>
  </si>
  <si>
    <t>Cleaning Services</t>
  </si>
  <si>
    <t>Rental of Equipment</t>
  </si>
  <si>
    <t>Maint. - M&amp;E</t>
  </si>
  <si>
    <t>Maint.- Repair Auto</t>
  </si>
  <si>
    <t>Maint Repair- Aviati</t>
  </si>
  <si>
    <t>Mail and Parcel Post</t>
  </si>
  <si>
    <t>Rental Office Equip.</t>
  </si>
  <si>
    <t>Freight &amp; Storage</t>
  </si>
  <si>
    <t>Rental of Facilities</t>
  </si>
  <si>
    <t>Travel-Official</t>
  </si>
  <si>
    <t>Participation Booth</t>
  </si>
  <si>
    <t>Alarm and Sec. Serv.</t>
  </si>
  <si>
    <t>COMMODITIES</t>
  </si>
  <si>
    <t>M&amp;R MaterialBldg/Imp</t>
  </si>
  <si>
    <t>M&amp;R Parts Automotive</t>
  </si>
  <si>
    <t>M&amp;R Parts Aviation</t>
  </si>
  <si>
    <t>M&amp;R Material Mach/Eq</t>
  </si>
  <si>
    <t>Office Supplies</t>
  </si>
  <si>
    <t>Janitorial Supplies</t>
  </si>
  <si>
    <t>Clothing and Linen</t>
  </si>
  <si>
    <t>Food</t>
  </si>
  <si>
    <t>Animal Feed</t>
  </si>
  <si>
    <t>Botanical Supplies</t>
  </si>
  <si>
    <t>Chems Meds &amp; Drugs</t>
  </si>
  <si>
    <t>Photographic Supply</t>
  </si>
  <si>
    <t>Tools &amp; Apparatus</t>
  </si>
  <si>
    <t>Ammunition</t>
  </si>
  <si>
    <t>Library Materials</t>
  </si>
  <si>
    <t>Other Commodities</t>
  </si>
  <si>
    <t>Expense Allowance</t>
  </si>
  <si>
    <t>OTHER EXPENSES/SLI</t>
  </si>
  <si>
    <t>CAP ADMIN COST-DIR</t>
  </si>
  <si>
    <t>CAP ADMN COST-INDIR</t>
  </si>
  <si>
    <t>Procurement Fee</t>
  </si>
  <si>
    <t>Communications Radio</t>
  </si>
  <si>
    <t>Cell Phone Services</t>
  </si>
  <si>
    <t>Cable Service</t>
  </si>
  <si>
    <t>Wireless Data Comm.</t>
  </si>
  <si>
    <t>IT Assessment Fee</t>
  </si>
  <si>
    <t>Motor Fuel and Lub.</t>
  </si>
  <si>
    <t xml:space="preserve">Payment of Principal </t>
  </si>
  <si>
    <t>Interest Expense</t>
  </si>
  <si>
    <t>Automotive Admin Chg</t>
  </si>
  <si>
    <t>Gas and Electricity</t>
  </si>
  <si>
    <t>Water and Sewer</t>
  </si>
  <si>
    <t>Mail &amp; Delivery Svcs</t>
  </si>
  <si>
    <t>Workers Comp Assess</t>
  </si>
  <si>
    <t>General Liab. Assess</t>
  </si>
  <si>
    <t>Unemploy Comp Assess</t>
  </si>
  <si>
    <t>Building Maint Chg</t>
  </si>
  <si>
    <t>Other Expenditures</t>
  </si>
  <si>
    <t>Rent of City Equip.</t>
  </si>
  <si>
    <t>CAPITAL OUTLAY</t>
  </si>
  <si>
    <t>Computer Equipment</t>
  </si>
  <si>
    <t>PC Replacement</t>
  </si>
  <si>
    <t xml:space="preserve">Cap&lt;5000 - Mobile </t>
  </si>
  <si>
    <t>Cap&lt;5000 - M&amp;E Auto</t>
  </si>
  <si>
    <t>Furrn &amp; Fixtures</t>
  </si>
  <si>
    <t>M&amp;E (Budget Only)</t>
  </si>
  <si>
    <t>M&amp;E Auto (Budget Only)</t>
  </si>
  <si>
    <t>TRANSFERS</t>
  </si>
  <si>
    <t>Interfnd Transf Out</t>
  </si>
  <si>
    <t>CLEAT Insurance</t>
  </si>
  <si>
    <t>Computer Software</t>
  </si>
  <si>
    <t>Furniture and Fixture</t>
  </si>
  <si>
    <t>Transportation Allow</t>
  </si>
  <si>
    <t>Phone &amp; Fax Services</t>
  </si>
  <si>
    <t>Cell Phone Reimburse</t>
  </si>
  <si>
    <t>Computer Hardware</t>
  </si>
  <si>
    <t>Police Hiring Bonus</t>
  </si>
  <si>
    <t>Police Referral Bonus</t>
  </si>
  <si>
    <t>Cell Phone Allowance</t>
  </si>
  <si>
    <t xml:space="preserve"> Legal/Vis/Dent Insurance </t>
  </si>
  <si>
    <t>Reserve Perf Pay</t>
  </si>
  <si>
    <t>Recreation Supplies</t>
  </si>
  <si>
    <t>Cap&lt;5000 - M&amp;E Other</t>
  </si>
  <si>
    <t>Cap&lt;5000 - Furn &amp;Fix</t>
  </si>
  <si>
    <t>PARK POLICE</t>
  </si>
  <si>
    <t>Cap Outlay&lt;$5000-Mob</t>
  </si>
  <si>
    <t>Cap&lt;5000 - Comp Equ.</t>
  </si>
  <si>
    <t>Cap&lt;5000 - PC Replct</t>
  </si>
  <si>
    <t>M&amp;E Auto(BudgetOnly)</t>
  </si>
  <si>
    <t>Chilled Water</t>
  </si>
  <si>
    <t>Civ Cloth/Boot Allow</t>
  </si>
  <si>
    <t>Civilian Cert Pay</t>
  </si>
  <si>
    <t>ARESSTEE PROCESSING CENTER</t>
  </si>
  <si>
    <t>Commods. for Resale</t>
  </si>
  <si>
    <t>AIRPORT POLICE</t>
  </si>
  <si>
    <t>Events &amp; Entertainmt</t>
  </si>
  <si>
    <t>Rental Other Equip.</t>
  </si>
  <si>
    <t>CHILD SAFETY FUND</t>
  </si>
  <si>
    <t>CONFISCATED PROPERTY FUND</t>
  </si>
  <si>
    <t>Cap&lt;5000 - Comp Eq</t>
  </si>
  <si>
    <t>Cap&lt;5000 - Furn &amp; Fix</t>
  </si>
  <si>
    <t>Cap&lt;5000 - PC Repl</t>
  </si>
  <si>
    <t>TOWING FUND</t>
  </si>
  <si>
    <t>Fund Total</t>
  </si>
  <si>
    <t>% of COSA GF</t>
  </si>
  <si>
    <t>Fiscal year</t>
  </si>
  <si>
    <t>Prepaid Legal Plan and Trust participants</t>
  </si>
  <si>
    <t>Participants utilizing benefit</t>
  </si>
  <si>
    <t>Percent Prepaid Legal Plan and Trust particpants utilizing benefit</t>
  </si>
  <si>
    <t xml:space="preserve">This sheet needs to be updated with pending open records request data. Updates TBD </t>
  </si>
  <si>
    <t>"Schedule A": cost of "in-house" assistance</t>
  </si>
  <si>
    <t>"Schedule A": payments to referral attorneys</t>
  </si>
  <si>
    <t>"Schedule B": claims paid</t>
  </si>
  <si>
    <t>Schedule</t>
  </si>
  <si>
    <t>Count</t>
  </si>
  <si>
    <t>Schedule A cases</t>
  </si>
  <si>
    <t>Legal advice</t>
  </si>
  <si>
    <t>Family</t>
  </si>
  <si>
    <t>Bankruptcy</t>
  </si>
  <si>
    <t>Consumer</t>
  </si>
  <si>
    <t>Real Estate</t>
  </si>
  <si>
    <t>Estate Planning</t>
  </si>
  <si>
    <t>Criminal</t>
  </si>
  <si>
    <t>Civil</t>
  </si>
  <si>
    <t>Schedule B claims</t>
  </si>
  <si>
    <t>Civil Defense</t>
  </si>
  <si>
    <t>Document Prep</t>
  </si>
  <si>
    <t>Probate</t>
  </si>
  <si>
    <t>officer</t>
  </si>
  <si>
    <t>Amount</t>
  </si>
  <si>
    <t>Abajian-Salon, Lucy</t>
  </si>
  <si>
    <t>Total</t>
  </si>
  <si>
    <t>Biegert, Lee</t>
  </si>
  <si>
    <t>Brewer, Michael</t>
  </si>
  <si>
    <t>Casteneda, Joe</t>
  </si>
  <si>
    <t>Harris, Christian</t>
  </si>
  <si>
    <t>Hernandez, Anastacio</t>
  </si>
  <si>
    <t>Johnson, Christopher</t>
  </si>
  <si>
    <t>Levi, Laurence</t>
  </si>
  <si>
    <t>Lockamy, George</t>
  </si>
  <si>
    <t>Medlin, Leroy (1st)</t>
  </si>
  <si>
    <t>Medlin, Leroy (2nd)</t>
  </si>
  <si>
    <t>Mintz, Matthew</t>
  </si>
  <si>
    <t>Montalvo, Jonathan</t>
  </si>
  <si>
    <t>Montoya, Elizabeth</t>
  </si>
  <si>
    <t>Moreno, Johnnie</t>
  </si>
  <si>
    <t>Pantoja, David</t>
  </si>
  <si>
    <t>Perales, Javier</t>
  </si>
  <si>
    <t>Pue, Daniel</t>
  </si>
  <si>
    <t>Van Kirk, James</t>
  </si>
  <si>
    <t>Vargas, Andre</t>
  </si>
  <si>
    <t>Outside counsel</t>
  </si>
  <si>
    <t>Arbitration fees</t>
  </si>
  <si>
    <t>Court reporting</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</si>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</sst>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3" formatCode="_(* #,##0.00_);_(* \(#,##0.00\);_(* &quot;-&quot;??_);_(@_)"/>
    <numFmt numFmtId="164" formatCode="_(* #,##0_);_(* \(#,##0\);_(* &quot;-&quot;??_);_(@_)"/>
    <numFmt numFmtId="167" formatCode="&quot;$&quot;#,##0.00"/>
    <numFmt numFmtId="168" formatCode="&quot;$&quot;#,##0"/>
    <numFmt numFmtId="169" formatCode="#,##0.000"/>
    <numFmt numFmtId="170" formatCode="0.000%"/>
    <numFmt numFmtId="171" formatCode="_([$$-409]* #,##0.00_);_([$$-409]* \(#,##0.00\);_([$$-409]* &quot;-&quot;??_);_(@_)"/>
  </numFmts>
  <fonts count="11">
    <font>
      <sz val="11"/>
      <color theme="1"/>
      <name val="Calibri"/>
      <family val="2"/>
      <scheme val="minor"/>
    </font>
    <font>
      <sz val="10"/>
      <color rgb="FF000000"/>
      <name val="Segoe UI"/>
      <family val="2"/>
    </font>
    <font>
      <sz val="11"/>
      <color theme="1"/>
      <name val="Calibri"/>
      <family val="2"/>
      <scheme val="minor"/>
    </font>
    <font>
      <sz val="11"/>
      <color rgb="FF000000"/>
      <name val="Calibri"/>
      <family val="2"/>
      <scheme val="minor"/>
    </font>
    <font>
      <u/>
      <sz val="11"/>
      <color theme="10"/>
      <name val="Calibri"/>
      <family val="2"/>
      <scheme val="minor"/>
    </font>
    <font>
      <sz val="11"/>
      <color rgb="FF000000"/>
      <name val="Aptos Narrow"/>
      <family val="2"/>
    </font>
    <font>
      <sz val="11"/>
      <color rgb="FF000000"/>
      <name val="Calibri"/>
      <family val="2"/>
    </font>
    <font>
      <sz val="11"/>
      <color theme="1"/>
      <name val="Calibri"/>
      <charset val="1"/>
    </font>
    <font>
      <sz val="11"/>
      <name val="Calibri"/>
      <family val="2"/>
    </font>
    <font>
      <b/>
      <sz val="11"/>
      <color rgb="FF000000"/>
      <name val="Calibri"/>
      <family val="2"/>
    </font>
    <font>
      <b/>
      <sz val="16"/>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59999389629810485"/>
        <bgColor indexed="64"/>
      </patternFill>
    </fill>
  </fills>
  <borders count="12">
    <border>
      <left/>
      <right/>
      <top/>
      <bottom/>
      <diagonal/>
    </border>
    <border>
      <left style="thin">
        <color rgb="FF000000"/>
      </left>
      <right style="thin">
        <color rgb="FFCCCCCC"/>
      </right>
      <top style="thin">
        <color rgb="FF000000"/>
      </top>
      <bottom style="thin">
        <color rgb="FFCCCCCC"/>
      </bottom>
      <diagonal/>
    </border>
    <border>
      <left style="thin">
        <color rgb="FFCCCCCC"/>
      </left>
      <right style="thin">
        <color rgb="FFCCCCCC"/>
      </right>
      <top style="thin">
        <color rgb="FF000000"/>
      </top>
      <bottom style="thin">
        <color rgb="FFCCCCCC"/>
      </bottom>
      <diagonal/>
    </border>
    <border>
      <left style="thin">
        <color rgb="FFCCCCCC"/>
      </left>
      <right style="thin">
        <color rgb="FF000000"/>
      </right>
      <top style="thin">
        <color rgb="FF000000"/>
      </top>
      <bottom style="thin">
        <color rgb="FFCCCCCC"/>
      </bottom>
      <diagonal/>
    </border>
    <border>
      <left style="thin">
        <color rgb="FF000000"/>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000000"/>
      </right>
      <top style="thin">
        <color rgb="FFCCCCCC"/>
      </top>
      <bottom style="thin">
        <color rgb="FFCCCCCC"/>
      </bottom>
      <diagonal/>
    </border>
    <border>
      <left style="thin">
        <color rgb="FF000000"/>
      </left>
      <right style="thin">
        <color rgb="FFCCCCCC"/>
      </right>
      <top style="thin">
        <color rgb="FFCCCCCC"/>
      </top>
      <bottom style="thin">
        <color rgb="FF000000"/>
      </bottom>
      <diagonal/>
    </border>
    <border>
      <left style="thin">
        <color rgb="FFCCCCCC"/>
      </left>
      <right style="thin">
        <color rgb="FFCCCCCC"/>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right/>
      <top/>
      <bottom style="thin">
        <color rgb="FF000000"/>
      </bottom>
      <diagonal/>
    </border>
    <border>
      <left/>
      <right/>
      <top/>
      <bottom style="thin">
        <color indexed="64"/>
      </bottom>
      <diagonal/>
    </border>
  </borders>
  <cellStyleXfs count="4">
    <xf numFmtId="0" fontId="0" fillId="0" borderId="0"/>
    <xf numFmtId="43"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cellStyleXfs>
  <cellXfs count="81">
    <xf numFmtId="0" fontId="0" fillId="0" borderId="0" xfId="0"/>
    <xf numFmtId="0" fontId="1" fillId="0" borderId="0" xfId="0" applyFont="1" applyAlignment="1">
      <alignment vertical="center" wrapText="1"/>
    </xf>
    <xf numFmtId="3" fontId="0" fillId="0" borderId="0" xfId="0" applyNumberFormat="1"/>
    <xf numFmtId="0" fontId="0" fillId="0" borderId="0" xfId="0" applyAlignment="1">
      <alignment vertical="center" wrapText="1"/>
    </xf>
    <xf numFmtId="0" fontId="1" fillId="0" borderId="0" xfId="0" applyFont="1" applyAlignment="1">
      <alignment horizontal="right" vertical="center" wrapText="1"/>
    </xf>
    <xf numFmtId="0" fontId="0" fillId="0" borderId="0" xfId="0" applyAlignment="1">
      <alignment horizontal="left"/>
    </xf>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right" vertical="center"/>
    </xf>
    <xf numFmtId="3" fontId="3" fillId="0" borderId="0" xfId="0" applyNumberFormat="1" applyFont="1" applyAlignment="1">
      <alignment horizontal="right" vertical="center"/>
    </xf>
    <xf numFmtId="0" fontId="3" fillId="0" borderId="0" xfId="0" applyFont="1" applyAlignment="1">
      <alignment horizontal="right" vertical="center" wrapText="1"/>
    </xf>
    <xf numFmtId="0" fontId="3" fillId="0" borderId="0" xfId="0" applyFont="1" applyAlignment="1">
      <alignment horizontal="left" vertical="center"/>
    </xf>
    <xf numFmtId="164" fontId="0" fillId="0" borderId="0" xfId="1" applyNumberFormat="1" applyFont="1" applyAlignment="1">
      <alignment horizontal="right" vertical="center" wrapText="1"/>
    </xf>
    <xf numFmtId="164" fontId="2" fillId="0" borderId="0" xfId="1" applyNumberFormat="1" applyFont="1" applyAlignment="1">
      <alignment horizontal="right" vertical="center" wrapText="1"/>
    </xf>
    <xf numFmtId="164" fontId="0" fillId="0" borderId="0" xfId="1" applyNumberFormat="1" applyFont="1"/>
    <xf numFmtId="2" fontId="3" fillId="0" borderId="0" xfId="0" applyNumberFormat="1" applyFont="1" applyAlignment="1">
      <alignment horizontal="right" vertical="center"/>
    </xf>
    <xf numFmtId="2" fontId="0" fillId="0" borderId="0" xfId="0" applyNumberFormat="1" applyAlignment="1">
      <alignment horizontal="right" vertical="center"/>
    </xf>
    <xf numFmtId="167" fontId="0" fillId="0" borderId="0" xfId="0" applyNumberFormat="1"/>
    <xf numFmtId="168" fontId="0" fillId="0" borderId="0" xfId="0" applyNumberFormat="1"/>
    <xf numFmtId="10" fontId="0" fillId="0" borderId="0" xfId="0" applyNumberFormat="1"/>
    <xf numFmtId="2" fontId="0" fillId="0" borderId="0" xfId="0" applyNumberFormat="1"/>
    <xf numFmtId="164" fontId="0" fillId="0" borderId="0" xfId="0" applyNumberFormat="1"/>
    <xf numFmtId="0" fontId="4" fillId="0" borderId="0" xfId="3" applyAlignment="1">
      <alignment vertical="center"/>
    </xf>
    <xf numFmtId="167" fontId="0" fillId="0" borderId="0" xfId="0" applyNumberFormat="1" applyAlignment="1">
      <alignment horizontal="right"/>
    </xf>
    <xf numFmtId="0" fontId="5" fillId="0" borderId="0" xfId="0" applyFont="1"/>
    <xf numFmtId="0" fontId="6" fillId="0" borderId="0" xfId="0" applyFont="1"/>
    <xf numFmtId="169" fontId="0" fillId="0" borderId="0" xfId="0" applyNumberFormat="1" applyAlignment="1">
      <alignment horizontal="right" vertical="center" wrapText="1"/>
    </xf>
    <xf numFmtId="164" fontId="3" fillId="0" borderId="0" xfId="0" applyNumberFormat="1" applyFont="1" applyAlignment="1">
      <alignment horizontal="center" vertical="center" wrapText="1"/>
    </xf>
    <xf numFmtId="164" fontId="0" fillId="0" borderId="0" xfId="0" applyNumberFormat="1" applyAlignment="1">
      <alignment wrapText="1"/>
    </xf>
    <xf numFmtId="10" fontId="0" fillId="0" borderId="0" xfId="2" applyNumberFormat="1" applyFont="1" applyAlignment="1">
      <alignment wrapText="1"/>
    </xf>
    <xf numFmtId="170" fontId="0" fillId="0" borderId="0" xfId="0" applyNumberFormat="1"/>
    <xf numFmtId="170" fontId="0" fillId="0" borderId="0" xfId="2" applyNumberFormat="1" applyFont="1" applyAlignment="1">
      <alignment wrapText="1"/>
    </xf>
    <xf numFmtId="0" fontId="3" fillId="2" borderId="0" xfId="0" applyFont="1" applyFill="1" applyAlignment="1">
      <alignment horizontal="left" vertical="center"/>
    </xf>
    <xf numFmtId="0" fontId="3" fillId="2" borderId="0" xfId="0" applyFont="1" applyFill="1" applyAlignment="1">
      <alignment vertical="center"/>
    </xf>
    <xf numFmtId="164" fontId="0" fillId="2" borderId="0" xfId="0" applyNumberFormat="1" applyFill="1" applyAlignment="1">
      <alignment wrapText="1"/>
    </xf>
    <xf numFmtId="169" fontId="0" fillId="2" borderId="0" xfId="0" applyNumberFormat="1" applyFill="1" applyAlignment="1">
      <alignment horizontal="right" vertical="center" wrapText="1"/>
    </xf>
    <xf numFmtId="10" fontId="0" fillId="2" borderId="0" xfId="2" applyNumberFormat="1" applyFont="1" applyFill="1" applyAlignment="1">
      <alignment wrapText="1"/>
    </xf>
    <xf numFmtId="170" fontId="0" fillId="2" borderId="0" xfId="2" applyNumberFormat="1" applyFont="1" applyFill="1" applyAlignment="1">
      <alignment wrapText="1"/>
    </xf>
    <xf numFmtId="0" fontId="0" fillId="2" borderId="0" xfId="0" applyFill="1"/>
    <xf numFmtId="164" fontId="0" fillId="2" borderId="0" xfId="1" applyNumberFormat="1" applyFont="1" applyFill="1" applyAlignment="1">
      <alignment horizontal="right" vertical="center" wrapText="1"/>
    </xf>
    <xf numFmtId="170" fontId="0" fillId="2" borderId="0" xfId="0" applyNumberFormat="1" applyFill="1"/>
    <xf numFmtId="164" fontId="2" fillId="2" borderId="0" xfId="1" applyNumberFormat="1" applyFont="1" applyFill="1" applyAlignment="1">
      <alignment horizontal="right" vertical="center" wrapText="1"/>
    </xf>
    <xf numFmtId="0" fontId="4" fillId="0" borderId="0" xfId="3"/>
    <xf numFmtId="0" fontId="0" fillId="2" borderId="0" xfId="0" applyFill="1" applyAlignment="1">
      <alignment horizontal="left"/>
    </xf>
    <xf numFmtId="164" fontId="4" fillId="0" borderId="0" xfId="3" applyNumberFormat="1" applyAlignment="1">
      <alignment horizontal="right" vertical="center" wrapText="1"/>
    </xf>
    <xf numFmtId="164" fontId="4" fillId="2" borderId="0" xfId="3" applyNumberFormat="1" applyFill="1" applyAlignment="1">
      <alignment wrapText="1"/>
    </xf>
    <xf numFmtId="0" fontId="7" fillId="0" borderId="1" xfId="0" applyFont="1" applyBorder="1" applyAlignment="1">
      <alignment readingOrder="1"/>
    </xf>
    <xf numFmtId="0" fontId="7" fillId="0" borderId="2" xfId="0" applyFont="1" applyBorder="1" applyAlignment="1">
      <alignment readingOrder="1"/>
    </xf>
    <xf numFmtId="0" fontId="7" fillId="0" borderId="3" xfId="0" applyFont="1" applyBorder="1" applyAlignment="1">
      <alignment readingOrder="1"/>
    </xf>
    <xf numFmtId="0" fontId="7" fillId="0" borderId="4" xfId="0" applyFont="1" applyBorder="1" applyAlignment="1">
      <alignment readingOrder="1"/>
    </xf>
    <xf numFmtId="0" fontId="7" fillId="0" borderId="5" xfId="0" applyFont="1" applyBorder="1" applyAlignment="1">
      <alignment readingOrder="1"/>
    </xf>
    <xf numFmtId="0" fontId="7" fillId="0" borderId="6" xfId="0" applyFont="1" applyBorder="1" applyAlignment="1">
      <alignment readingOrder="1"/>
    </xf>
    <xf numFmtId="6" fontId="7" fillId="0" borderId="5" xfId="0" applyNumberFormat="1" applyFont="1" applyBorder="1" applyAlignment="1">
      <alignment readingOrder="1"/>
    </xf>
    <xf numFmtId="10" fontId="7" fillId="0" borderId="5" xfId="0" applyNumberFormat="1" applyFont="1" applyBorder="1" applyAlignment="1">
      <alignment readingOrder="1"/>
    </xf>
    <xf numFmtId="0" fontId="7" fillId="0" borderId="7" xfId="0" applyFont="1" applyBorder="1" applyAlignment="1">
      <alignment readingOrder="1"/>
    </xf>
    <xf numFmtId="0" fontId="7" fillId="0" borderId="8" xfId="0" applyFont="1" applyBorder="1" applyAlignment="1">
      <alignment readingOrder="1"/>
    </xf>
    <xf numFmtId="0" fontId="7" fillId="0" borderId="9" xfId="0" applyFont="1" applyBorder="1" applyAlignment="1">
      <alignment readingOrder="1"/>
    </xf>
    <xf numFmtId="0" fontId="5" fillId="0" borderId="0" xfId="0" applyFont="1" applyAlignment="1">
      <alignment wrapText="1"/>
    </xf>
    <xf numFmtId="0" fontId="8" fillId="0" borderId="0" xfId="0" applyFont="1"/>
    <xf numFmtId="0" fontId="0" fillId="0" borderId="0" xfId="0" applyAlignment="1">
      <alignment wrapText="1"/>
    </xf>
    <xf numFmtId="0" fontId="0" fillId="0" borderId="10" xfId="0" applyBorder="1" applyAlignment="1">
      <alignment wrapText="1"/>
    </xf>
    <xf numFmtId="0" fontId="6" fillId="0" borderId="10" xfId="0" applyFont="1" applyBorder="1"/>
    <xf numFmtId="0" fontId="0" fillId="0" borderId="10" xfId="0" applyBorder="1"/>
    <xf numFmtId="0" fontId="9" fillId="0" borderId="0" xfId="0" applyFont="1"/>
    <xf numFmtId="0" fontId="0" fillId="3" borderId="0" xfId="0" applyFill="1"/>
    <xf numFmtId="167" fontId="6" fillId="0" borderId="0" xfId="0" applyNumberFormat="1" applyFont="1"/>
    <xf numFmtId="167" fontId="0" fillId="0" borderId="10" xfId="0" applyNumberFormat="1" applyBorder="1"/>
    <xf numFmtId="167" fontId="6" fillId="0" borderId="10" xfId="0" applyNumberFormat="1" applyFont="1" applyBorder="1"/>
    <xf numFmtId="167" fontId="6" fillId="0" borderId="11" xfId="0" applyNumberFormat="1" applyFont="1" applyBorder="1"/>
    <xf numFmtId="167" fontId="0" fillId="4" borderId="0" xfId="0" applyNumberFormat="1" applyFill="1"/>
    <xf numFmtId="167" fontId="0" fillId="5" borderId="0" xfId="0" applyNumberFormat="1" applyFill="1"/>
    <xf numFmtId="10" fontId="0" fillId="5" borderId="0" xfId="0" applyNumberFormat="1" applyFill="1"/>
    <xf numFmtId="171" fontId="0" fillId="3" borderId="0" xfId="0" applyNumberFormat="1" applyFill="1"/>
    <xf numFmtId="171" fontId="0" fillId="0" borderId="0" xfId="0" applyNumberFormat="1"/>
    <xf numFmtId="10" fontId="0" fillId="3" borderId="0" xfId="0" applyNumberFormat="1" applyFill="1"/>
    <xf numFmtId="171" fontId="1" fillId="0" borderId="0" xfId="0" applyNumberFormat="1" applyFont="1" applyAlignment="1">
      <alignment vertical="center" wrapText="1"/>
    </xf>
    <xf numFmtId="9" fontId="1" fillId="0" borderId="0" xfId="0" applyNumberFormat="1" applyFont="1" applyAlignment="1">
      <alignment vertical="center" wrapText="1"/>
    </xf>
    <xf numFmtId="9" fontId="0" fillId="0" borderId="0" xfId="0" applyNumberFormat="1"/>
    <xf numFmtId="2" fontId="1" fillId="0" borderId="0" xfId="0" applyNumberFormat="1" applyFont="1" applyAlignment="1">
      <alignment vertical="center" wrapText="1"/>
    </xf>
    <xf numFmtId="17" fontId="0" fillId="0" borderId="0" xfId="0" applyNumberFormat="1"/>
    <xf numFmtId="0" fontId="10" fillId="0" borderId="0" xfId="0" applyFont="1" applyAlignment="1">
      <alignment horizontal="center"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a.gov/files/assets/main/v/8/omb/documents/fy2026/adopted-budget.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sa.gov/Directory/Departments/OMB/Adopted-Budg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texas-demographics.com/san-antonio-demographics" TargetMode="External"/><Relationship Id="rId1" Type="http://schemas.openxmlformats.org/officeDocument/2006/relationships/hyperlink" Target="https://datacommons.org/place/geoId/4865000"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sa.gov/files/assets/main/v/1/sapd/nibrs/nibrs-crime-stats-2024vs2025-jan-dec.pdf" TargetMode="External"/><Relationship Id="rId2" Type="http://schemas.openxmlformats.org/officeDocument/2006/relationships/hyperlink" Target="https://www.sa.gov/files/assets/main/v/1/sapd/nibrs/nibrs-crime-stats-2021vs2022-jan-dec.pdf" TargetMode="External"/><Relationship Id="rId1" Type="http://schemas.openxmlformats.org/officeDocument/2006/relationships/hyperlink" Target="https://www.sa.gov/Directory/Departments/SAPD/Transparency-Open-Data/Open-Data-Library/NIB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63865-D5FB-4438-BF1B-F9E6188F9494}">
  <dimension ref="A1:C13"/>
  <sheetViews>
    <sheetView workbookViewId="0">
      <selection activeCell="F45" sqref="F45"/>
    </sheetView>
  </sheetViews>
  <sheetFormatPr defaultRowHeight="14.45"/>
  <cols>
    <col min="1" max="1" width="12.5703125" customWidth="1"/>
    <col min="2" max="2" width="17.28515625" customWidth="1"/>
    <col min="3" max="3" width="15.42578125" customWidth="1"/>
  </cols>
  <sheetData>
    <row r="1" spans="1:3">
      <c r="A1" t="s">
        <v>0</v>
      </c>
      <c r="B1" t="s">
        <v>1</v>
      </c>
      <c r="C1" t="s">
        <v>2</v>
      </c>
    </row>
    <row r="2" spans="1:3">
      <c r="A2">
        <v>2017</v>
      </c>
      <c r="B2" t="s">
        <v>3</v>
      </c>
      <c r="C2" t="s">
        <v>4</v>
      </c>
    </row>
    <row r="3" spans="1:3">
      <c r="A3">
        <v>2018</v>
      </c>
      <c r="B3" t="s">
        <v>5</v>
      </c>
      <c r="C3" t="s">
        <v>6</v>
      </c>
    </row>
    <row r="4" spans="1:3">
      <c r="A4">
        <v>2019</v>
      </c>
      <c r="B4" t="s">
        <v>7</v>
      </c>
      <c r="C4" t="s">
        <v>8</v>
      </c>
    </row>
    <row r="5" spans="1:3">
      <c r="A5">
        <v>2020</v>
      </c>
      <c r="B5" t="s">
        <v>9</v>
      </c>
      <c r="C5" t="s">
        <v>10</v>
      </c>
    </row>
    <row r="6" spans="1:3">
      <c r="A6">
        <v>2021</v>
      </c>
      <c r="B6" t="s">
        <v>11</v>
      </c>
      <c r="C6" t="s">
        <v>12</v>
      </c>
    </row>
    <row r="7" spans="1:3">
      <c r="A7">
        <v>2022</v>
      </c>
      <c r="B7" t="s">
        <v>13</v>
      </c>
      <c r="C7" t="s">
        <v>14</v>
      </c>
    </row>
    <row r="8" spans="1:3">
      <c r="A8">
        <v>2023</v>
      </c>
      <c r="B8" t="s">
        <v>15</v>
      </c>
      <c r="C8" t="s">
        <v>16</v>
      </c>
    </row>
    <row r="9" spans="1:3">
      <c r="A9">
        <v>2024</v>
      </c>
      <c r="B9" t="s">
        <v>17</v>
      </c>
      <c r="C9" t="s">
        <v>18</v>
      </c>
    </row>
    <row r="10" spans="1:3">
      <c r="A10">
        <v>2025</v>
      </c>
      <c r="B10" t="s">
        <v>19</v>
      </c>
      <c r="C10" t="s">
        <v>20</v>
      </c>
    </row>
    <row r="11" spans="1:3" ht="15">
      <c r="A11" s="42">
        <v>2026</v>
      </c>
      <c r="B11" t="s">
        <v>21</v>
      </c>
      <c r="C11" t="s">
        <v>22</v>
      </c>
    </row>
    <row r="12" spans="1:3">
      <c r="A12">
        <v>2027</v>
      </c>
      <c r="B12" t="s">
        <v>23</v>
      </c>
      <c r="C12" t="s">
        <v>24</v>
      </c>
    </row>
    <row r="13" spans="1:3">
      <c r="A13">
        <v>2028</v>
      </c>
      <c r="B13" t="s">
        <v>25</v>
      </c>
      <c r="C13" t="s">
        <v>26</v>
      </c>
    </row>
  </sheetData>
  <hyperlinks>
    <hyperlink ref="A11" r:id="rId1" display="2026" xr:uid="{63344B03-8464-441F-B5AC-315B1BF858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87FA2-7774-4B25-A8A3-9463F62ACF93}">
  <sheetPr>
    <tabColor rgb="FFFFC000"/>
  </sheetPr>
  <dimension ref="A1:Z1000"/>
  <sheetViews>
    <sheetView workbookViewId="0"/>
  </sheetViews>
  <sheetFormatPr defaultRowHeight="15"/>
  <cols>
    <col min="1" max="1" width="17.140625" customWidth="1"/>
    <col min="2" max="2" width="18.85546875" customWidth="1"/>
    <col min="3" max="3" width="21.5703125" customWidth="1"/>
    <col min="4" max="4" width="17.5703125" customWidth="1"/>
    <col min="5" max="5" width="15.28515625" customWidth="1"/>
    <col min="6" max="6" width="16.7109375" customWidth="1"/>
  </cols>
  <sheetData>
    <row r="1" spans="1:26">
      <c r="A1" s="46" t="s">
        <v>74</v>
      </c>
      <c r="B1" s="47"/>
      <c r="C1" s="47"/>
      <c r="D1" s="47"/>
      <c r="E1" s="47"/>
      <c r="F1" s="47"/>
      <c r="G1" s="47"/>
      <c r="H1" s="47"/>
      <c r="I1" s="47"/>
      <c r="J1" s="47"/>
      <c r="K1" s="47"/>
      <c r="L1" s="47"/>
      <c r="M1" s="47"/>
      <c r="N1" s="47"/>
      <c r="O1" s="47"/>
      <c r="P1" s="47"/>
      <c r="Q1" s="47"/>
      <c r="R1" s="47"/>
      <c r="S1" s="47"/>
      <c r="T1" s="47"/>
      <c r="U1" s="47"/>
      <c r="V1" s="47"/>
      <c r="W1" s="47"/>
      <c r="X1" s="47"/>
      <c r="Y1" s="47"/>
      <c r="Z1" s="48"/>
    </row>
    <row r="2" spans="1:26">
      <c r="A2" s="49"/>
      <c r="B2" s="50"/>
      <c r="C2" s="50"/>
      <c r="D2" s="50"/>
      <c r="E2" s="50"/>
      <c r="F2" s="50"/>
      <c r="G2" s="50"/>
      <c r="H2" s="50"/>
      <c r="I2" s="50"/>
      <c r="J2" s="50"/>
      <c r="K2" s="50"/>
      <c r="L2" s="50"/>
      <c r="M2" s="50"/>
      <c r="N2" s="50"/>
      <c r="O2" s="50"/>
      <c r="P2" s="50"/>
      <c r="Q2" s="50"/>
      <c r="R2" s="50"/>
      <c r="S2" s="50"/>
      <c r="T2" s="50"/>
      <c r="U2" s="50"/>
      <c r="V2" s="50"/>
      <c r="W2" s="50"/>
      <c r="X2" s="50"/>
      <c r="Y2" s="50"/>
      <c r="Z2" s="51"/>
    </row>
    <row r="3" spans="1:26">
      <c r="A3" s="49"/>
      <c r="B3" s="50"/>
      <c r="C3" s="50"/>
      <c r="D3" s="50"/>
      <c r="E3" s="50"/>
      <c r="F3" s="50"/>
      <c r="G3" s="50"/>
      <c r="H3" s="50"/>
      <c r="I3" s="50"/>
      <c r="J3" s="50"/>
      <c r="K3" s="50"/>
      <c r="L3" s="50"/>
      <c r="M3" s="50"/>
      <c r="N3" s="50"/>
      <c r="O3" s="50"/>
      <c r="P3" s="50"/>
      <c r="Q3" s="50"/>
      <c r="R3" s="50"/>
      <c r="S3" s="50"/>
      <c r="T3" s="50"/>
      <c r="U3" s="50"/>
      <c r="V3" s="50"/>
      <c r="W3" s="50"/>
      <c r="X3" s="50"/>
      <c r="Y3" s="50"/>
      <c r="Z3" s="51"/>
    </row>
    <row r="4" spans="1:26">
      <c r="A4" s="49"/>
      <c r="B4" s="50"/>
      <c r="C4" s="50"/>
      <c r="D4" s="50"/>
      <c r="E4" s="50"/>
      <c r="F4" s="50"/>
      <c r="G4" s="50"/>
      <c r="H4" s="50"/>
      <c r="I4" s="50"/>
      <c r="J4" s="50"/>
      <c r="K4" s="50"/>
      <c r="L4" s="50"/>
      <c r="M4" s="50"/>
      <c r="N4" s="50"/>
      <c r="O4" s="50"/>
      <c r="P4" s="50"/>
      <c r="Q4" s="50"/>
      <c r="R4" s="50"/>
      <c r="S4" s="50"/>
      <c r="T4" s="50"/>
      <c r="U4" s="50"/>
      <c r="V4" s="50"/>
      <c r="W4" s="50"/>
      <c r="X4" s="50"/>
      <c r="Y4" s="50"/>
      <c r="Z4" s="51"/>
    </row>
    <row r="5" spans="1:26">
      <c r="A5" s="49"/>
      <c r="B5" s="50" t="s">
        <v>5</v>
      </c>
      <c r="C5" s="50" t="s">
        <v>7</v>
      </c>
      <c r="D5" s="50" t="s">
        <v>9</v>
      </c>
      <c r="E5" s="50" t="s">
        <v>11</v>
      </c>
      <c r="F5" s="50" t="s">
        <v>13</v>
      </c>
      <c r="G5" s="50" t="s">
        <v>75</v>
      </c>
      <c r="H5" s="50"/>
      <c r="I5" s="50"/>
      <c r="J5" s="50"/>
      <c r="K5" s="50"/>
      <c r="L5" s="50"/>
      <c r="M5" s="50"/>
      <c r="N5" s="50"/>
      <c r="O5" s="50"/>
      <c r="P5" s="50"/>
      <c r="Q5" s="50"/>
      <c r="R5" s="50"/>
      <c r="S5" s="50"/>
      <c r="T5" s="50"/>
      <c r="U5" s="50"/>
      <c r="V5" s="50"/>
      <c r="W5" s="50"/>
      <c r="X5" s="50"/>
      <c r="Y5" s="50"/>
      <c r="Z5" s="51"/>
    </row>
    <row r="6" spans="1:26">
      <c r="A6" s="49" t="s">
        <v>76</v>
      </c>
      <c r="B6" s="52">
        <v>465776511</v>
      </c>
      <c r="C6" s="52">
        <v>480290808</v>
      </c>
      <c r="D6" s="52">
        <v>500077590</v>
      </c>
      <c r="E6" s="52">
        <v>510638085</v>
      </c>
      <c r="F6" s="52">
        <v>531864145</v>
      </c>
      <c r="G6" s="50"/>
      <c r="H6" s="50"/>
      <c r="I6" s="50"/>
      <c r="J6" s="50"/>
      <c r="K6" s="50"/>
      <c r="L6" s="50"/>
      <c r="M6" s="50"/>
      <c r="N6" s="50"/>
      <c r="O6" s="50"/>
      <c r="P6" s="50"/>
      <c r="Q6" s="50"/>
      <c r="R6" s="50"/>
      <c r="S6" s="50"/>
      <c r="T6" s="50"/>
      <c r="U6" s="50"/>
      <c r="V6" s="50"/>
      <c r="W6" s="50"/>
      <c r="X6" s="50"/>
      <c r="Y6" s="50"/>
      <c r="Z6" s="51"/>
    </row>
    <row r="7" spans="1:26">
      <c r="A7" s="49" t="s">
        <v>77</v>
      </c>
      <c r="B7" s="52">
        <v>459878299</v>
      </c>
      <c r="C7" s="52">
        <v>475253789</v>
      </c>
      <c r="D7" s="52">
        <v>490938995</v>
      </c>
      <c r="E7" s="52">
        <v>505767505</v>
      </c>
      <c r="F7" s="52">
        <v>532343489</v>
      </c>
      <c r="G7" s="50"/>
      <c r="H7" s="50"/>
      <c r="I7" s="50"/>
      <c r="J7" s="50"/>
      <c r="K7" s="50"/>
      <c r="L7" s="50"/>
      <c r="M7" s="50"/>
      <c r="N7" s="50"/>
      <c r="O7" s="50"/>
      <c r="P7" s="50"/>
      <c r="Q7" s="50"/>
      <c r="R7" s="50"/>
      <c r="S7" s="50"/>
      <c r="T7" s="50"/>
      <c r="U7" s="50"/>
      <c r="V7" s="50"/>
      <c r="W7" s="50"/>
      <c r="X7" s="50"/>
      <c r="Y7" s="50"/>
      <c r="Z7" s="51"/>
    </row>
    <row r="8" spans="1:26">
      <c r="A8" s="49" t="s">
        <v>78</v>
      </c>
      <c r="B8" s="53">
        <v>-1.2999999999999999E-2</v>
      </c>
      <c r="C8" s="53">
        <v>-0.01</v>
      </c>
      <c r="D8" s="53">
        <v>-1.7999999999999999E-2</v>
      </c>
      <c r="E8" s="53">
        <v>-0.01</v>
      </c>
      <c r="F8" s="53">
        <v>1E-3</v>
      </c>
      <c r="G8" s="53">
        <v>-0.01</v>
      </c>
      <c r="H8" s="50"/>
      <c r="I8" s="50"/>
      <c r="J8" s="50"/>
      <c r="K8" s="50"/>
      <c r="L8" s="50"/>
      <c r="M8" s="50"/>
      <c r="N8" s="50"/>
      <c r="O8" s="50"/>
      <c r="P8" s="50"/>
      <c r="Q8" s="50"/>
      <c r="R8" s="50"/>
      <c r="S8" s="50"/>
      <c r="T8" s="50"/>
      <c r="U8" s="50"/>
      <c r="V8" s="50"/>
      <c r="W8" s="50"/>
      <c r="X8" s="50"/>
      <c r="Y8" s="50"/>
      <c r="Z8" s="51"/>
    </row>
    <row r="9" spans="1:26">
      <c r="A9" s="49"/>
      <c r="B9" s="50"/>
      <c r="C9" s="50"/>
      <c r="D9" s="50"/>
      <c r="E9" s="50"/>
      <c r="F9" s="50"/>
      <c r="G9" s="50"/>
      <c r="H9" s="50"/>
      <c r="I9" s="50"/>
      <c r="J9" s="50"/>
      <c r="K9" s="50"/>
      <c r="L9" s="50"/>
      <c r="M9" s="50"/>
      <c r="N9" s="50"/>
      <c r="O9" s="50"/>
      <c r="P9" s="50"/>
      <c r="Q9" s="50"/>
      <c r="R9" s="50"/>
      <c r="S9" s="50"/>
      <c r="T9" s="50"/>
      <c r="U9" s="50"/>
      <c r="V9" s="50"/>
      <c r="W9" s="50"/>
      <c r="X9" s="50"/>
      <c r="Y9" s="50"/>
      <c r="Z9" s="51"/>
    </row>
    <row r="10" spans="1:26">
      <c r="A10" s="49"/>
      <c r="B10" s="50"/>
      <c r="C10" s="50"/>
      <c r="D10" s="50"/>
      <c r="E10" s="50"/>
      <c r="F10" s="50"/>
      <c r="G10" s="50"/>
      <c r="H10" s="50"/>
      <c r="I10" s="50"/>
      <c r="J10" s="50"/>
      <c r="K10" s="50"/>
      <c r="L10" s="50"/>
      <c r="M10" s="50"/>
      <c r="N10" s="50"/>
      <c r="O10" s="50"/>
      <c r="P10" s="50"/>
      <c r="Q10" s="50"/>
      <c r="R10" s="50"/>
      <c r="S10" s="50"/>
      <c r="T10" s="50"/>
      <c r="U10" s="50"/>
      <c r="V10" s="50"/>
      <c r="W10" s="50"/>
      <c r="X10" s="50"/>
      <c r="Y10" s="50"/>
      <c r="Z10" s="51"/>
    </row>
    <row r="11" spans="1:26">
      <c r="A11" s="49"/>
      <c r="B11" s="50"/>
      <c r="C11" s="50"/>
      <c r="D11" s="50"/>
      <c r="E11" s="50"/>
      <c r="F11" s="50"/>
      <c r="G11" s="50"/>
      <c r="H11" s="50"/>
      <c r="I11" s="50"/>
      <c r="J11" s="50"/>
      <c r="K11" s="50"/>
      <c r="L11" s="50"/>
      <c r="M11" s="50"/>
      <c r="N11" s="50"/>
      <c r="O11" s="50"/>
      <c r="P11" s="50"/>
      <c r="Q11" s="50"/>
      <c r="R11" s="50"/>
      <c r="S11" s="50"/>
      <c r="T11" s="50"/>
      <c r="U11" s="50"/>
      <c r="V11" s="50"/>
      <c r="W11" s="50"/>
      <c r="X11" s="50"/>
      <c r="Y11" s="50"/>
      <c r="Z11" s="51"/>
    </row>
    <row r="12" spans="1:26">
      <c r="A12" s="49"/>
      <c r="B12" s="50"/>
      <c r="C12" s="50"/>
      <c r="D12" s="50"/>
      <c r="E12" s="50"/>
      <c r="F12" s="50"/>
      <c r="G12" s="50"/>
      <c r="H12" s="50"/>
      <c r="I12" s="50"/>
      <c r="J12" s="50"/>
      <c r="K12" s="50"/>
      <c r="L12" s="50"/>
      <c r="M12" s="50"/>
      <c r="N12" s="50"/>
      <c r="O12" s="50"/>
      <c r="P12" s="50"/>
      <c r="Q12" s="50"/>
      <c r="R12" s="50"/>
      <c r="S12" s="50"/>
      <c r="T12" s="50"/>
      <c r="U12" s="50"/>
      <c r="V12" s="50"/>
      <c r="W12" s="50"/>
      <c r="X12" s="50"/>
      <c r="Y12" s="50"/>
      <c r="Z12" s="51"/>
    </row>
    <row r="13" spans="1:26">
      <c r="A13" s="49"/>
      <c r="B13" s="50"/>
      <c r="C13" s="50"/>
      <c r="D13" s="50"/>
      <c r="E13" s="50"/>
      <c r="F13" s="50"/>
      <c r="G13" s="50"/>
      <c r="H13" s="50"/>
      <c r="I13" s="50"/>
      <c r="J13" s="50"/>
      <c r="K13" s="50"/>
      <c r="L13" s="50"/>
      <c r="M13" s="50"/>
      <c r="N13" s="50"/>
      <c r="O13" s="50"/>
      <c r="P13" s="50"/>
      <c r="Q13" s="50"/>
      <c r="R13" s="50"/>
      <c r="S13" s="50"/>
      <c r="T13" s="50"/>
      <c r="U13" s="50"/>
      <c r="V13" s="50"/>
      <c r="W13" s="50"/>
      <c r="X13" s="50"/>
      <c r="Y13" s="50"/>
      <c r="Z13" s="51"/>
    </row>
    <row r="14" spans="1:26">
      <c r="A14" s="49"/>
      <c r="B14" s="50"/>
      <c r="C14" s="50"/>
      <c r="D14" s="50"/>
      <c r="E14" s="50"/>
      <c r="F14" s="50"/>
      <c r="G14" s="50"/>
      <c r="H14" s="50"/>
      <c r="I14" s="50"/>
      <c r="J14" s="50"/>
      <c r="K14" s="50"/>
      <c r="L14" s="50"/>
      <c r="M14" s="50"/>
      <c r="N14" s="50"/>
      <c r="O14" s="50"/>
      <c r="P14" s="50"/>
      <c r="Q14" s="50"/>
      <c r="R14" s="50"/>
      <c r="S14" s="50"/>
      <c r="T14" s="50"/>
      <c r="U14" s="50"/>
      <c r="V14" s="50"/>
      <c r="W14" s="50"/>
      <c r="X14" s="50"/>
      <c r="Y14" s="50"/>
      <c r="Z14" s="51"/>
    </row>
    <row r="15" spans="1:26">
      <c r="A15" s="49"/>
      <c r="B15" s="50"/>
      <c r="C15" s="50"/>
      <c r="D15" s="50"/>
      <c r="E15" s="50"/>
      <c r="F15" s="50"/>
      <c r="G15" s="50"/>
      <c r="H15" s="50"/>
      <c r="I15" s="50"/>
      <c r="J15" s="50"/>
      <c r="K15" s="50"/>
      <c r="L15" s="50"/>
      <c r="M15" s="50"/>
      <c r="N15" s="50"/>
      <c r="O15" s="50"/>
      <c r="P15" s="50"/>
      <c r="Q15" s="50"/>
      <c r="R15" s="50"/>
      <c r="S15" s="50"/>
      <c r="T15" s="50"/>
      <c r="U15" s="50"/>
      <c r="V15" s="50"/>
      <c r="W15" s="50"/>
      <c r="X15" s="50"/>
      <c r="Y15" s="50"/>
      <c r="Z15" s="51"/>
    </row>
    <row r="16" spans="1:26">
      <c r="A16" s="49"/>
      <c r="B16" s="50"/>
      <c r="C16" s="50"/>
      <c r="D16" s="50"/>
      <c r="E16" s="50"/>
      <c r="F16" s="50"/>
      <c r="G16" s="50"/>
      <c r="H16" s="50"/>
      <c r="I16" s="50"/>
      <c r="J16" s="50"/>
      <c r="K16" s="50"/>
      <c r="L16" s="50"/>
      <c r="M16" s="50"/>
      <c r="N16" s="50"/>
      <c r="O16" s="50"/>
      <c r="P16" s="50"/>
      <c r="Q16" s="50"/>
      <c r="R16" s="50"/>
      <c r="S16" s="50"/>
      <c r="T16" s="50"/>
      <c r="U16" s="50"/>
      <c r="V16" s="50"/>
      <c r="W16" s="50"/>
      <c r="X16" s="50"/>
      <c r="Y16" s="50"/>
      <c r="Z16" s="51"/>
    </row>
    <row r="17" spans="1:26">
      <c r="A17" s="49"/>
      <c r="B17" s="50"/>
      <c r="C17" s="50"/>
      <c r="D17" s="50"/>
      <c r="E17" s="50"/>
      <c r="F17" s="50"/>
      <c r="G17" s="50"/>
      <c r="H17" s="50"/>
      <c r="I17" s="50"/>
      <c r="J17" s="50"/>
      <c r="K17" s="50"/>
      <c r="L17" s="50"/>
      <c r="M17" s="50"/>
      <c r="N17" s="50"/>
      <c r="O17" s="50"/>
      <c r="P17" s="50"/>
      <c r="Q17" s="50"/>
      <c r="R17" s="50"/>
      <c r="S17" s="50"/>
      <c r="T17" s="50"/>
      <c r="U17" s="50"/>
      <c r="V17" s="50"/>
      <c r="W17" s="50"/>
      <c r="X17" s="50"/>
      <c r="Y17" s="50"/>
      <c r="Z17" s="51"/>
    </row>
    <row r="18" spans="1:26">
      <c r="A18" s="49"/>
      <c r="B18" s="50"/>
      <c r="C18" s="50"/>
      <c r="D18" s="50"/>
      <c r="E18" s="50"/>
      <c r="F18" s="50"/>
      <c r="G18" s="50"/>
      <c r="H18" s="50"/>
      <c r="I18" s="50"/>
      <c r="J18" s="50"/>
      <c r="K18" s="50"/>
      <c r="L18" s="50"/>
      <c r="M18" s="50"/>
      <c r="N18" s="50"/>
      <c r="O18" s="50"/>
      <c r="P18" s="50"/>
      <c r="Q18" s="50"/>
      <c r="R18" s="50"/>
      <c r="S18" s="50"/>
      <c r="T18" s="50"/>
      <c r="U18" s="50"/>
      <c r="V18" s="50"/>
      <c r="W18" s="50"/>
      <c r="X18" s="50"/>
      <c r="Y18" s="50"/>
      <c r="Z18" s="51"/>
    </row>
    <row r="19" spans="1:26">
      <c r="A19" s="49"/>
      <c r="B19" s="50"/>
      <c r="C19" s="50"/>
      <c r="D19" s="50"/>
      <c r="E19" s="50"/>
      <c r="F19" s="50"/>
      <c r="G19" s="50"/>
      <c r="H19" s="50"/>
      <c r="I19" s="50"/>
      <c r="J19" s="50"/>
      <c r="K19" s="50"/>
      <c r="L19" s="50"/>
      <c r="M19" s="50"/>
      <c r="N19" s="50"/>
      <c r="O19" s="50"/>
      <c r="P19" s="50"/>
      <c r="Q19" s="50"/>
      <c r="R19" s="50"/>
      <c r="S19" s="50"/>
      <c r="T19" s="50"/>
      <c r="U19" s="50"/>
      <c r="V19" s="50"/>
      <c r="W19" s="50"/>
      <c r="X19" s="50"/>
      <c r="Y19" s="50"/>
      <c r="Z19" s="51"/>
    </row>
    <row r="20" spans="1:26">
      <c r="A20" s="49"/>
      <c r="B20" s="50"/>
      <c r="C20" s="50"/>
      <c r="D20" s="50"/>
      <c r="E20" s="50"/>
      <c r="F20" s="50"/>
      <c r="G20" s="50"/>
      <c r="H20" s="50"/>
      <c r="I20" s="50"/>
      <c r="J20" s="50"/>
      <c r="K20" s="50"/>
      <c r="L20" s="50"/>
      <c r="M20" s="50"/>
      <c r="N20" s="50"/>
      <c r="O20" s="50"/>
      <c r="P20" s="50"/>
      <c r="Q20" s="50"/>
      <c r="R20" s="50"/>
      <c r="S20" s="50"/>
      <c r="T20" s="50"/>
      <c r="U20" s="50"/>
      <c r="V20" s="50"/>
      <c r="W20" s="50"/>
      <c r="X20" s="50"/>
      <c r="Y20" s="50"/>
      <c r="Z20" s="51"/>
    </row>
    <row r="21" spans="1:26">
      <c r="A21" s="49"/>
      <c r="B21" s="50"/>
      <c r="C21" s="50"/>
      <c r="D21" s="50"/>
      <c r="E21" s="50"/>
      <c r="F21" s="50"/>
      <c r="G21" s="50"/>
      <c r="H21" s="50"/>
      <c r="I21" s="50"/>
      <c r="J21" s="50"/>
      <c r="K21" s="50"/>
      <c r="L21" s="50"/>
      <c r="M21" s="50"/>
      <c r="N21" s="50"/>
      <c r="O21" s="50"/>
      <c r="P21" s="50"/>
      <c r="Q21" s="50"/>
      <c r="R21" s="50"/>
      <c r="S21" s="50"/>
      <c r="T21" s="50"/>
      <c r="U21" s="50"/>
      <c r="V21" s="50"/>
      <c r="W21" s="50"/>
      <c r="X21" s="50"/>
      <c r="Y21" s="50"/>
      <c r="Z21" s="51"/>
    </row>
    <row r="22" spans="1:26">
      <c r="A22" s="49"/>
      <c r="B22" s="50"/>
      <c r="C22" s="50"/>
      <c r="D22" s="50"/>
      <c r="E22" s="50"/>
      <c r="F22" s="50"/>
      <c r="G22" s="50"/>
      <c r="H22" s="50"/>
      <c r="I22" s="50"/>
      <c r="J22" s="50"/>
      <c r="K22" s="50"/>
      <c r="L22" s="50"/>
      <c r="M22" s="50"/>
      <c r="N22" s="50"/>
      <c r="O22" s="50"/>
      <c r="P22" s="50"/>
      <c r="Q22" s="50"/>
      <c r="R22" s="50"/>
      <c r="S22" s="50"/>
      <c r="T22" s="50"/>
      <c r="U22" s="50"/>
      <c r="V22" s="50"/>
      <c r="W22" s="50"/>
      <c r="X22" s="50"/>
      <c r="Y22" s="50"/>
      <c r="Z22" s="51"/>
    </row>
    <row r="23" spans="1:26">
      <c r="A23" s="49"/>
      <c r="B23" s="50"/>
      <c r="C23" s="50"/>
      <c r="D23" s="50"/>
      <c r="E23" s="50"/>
      <c r="F23" s="50"/>
      <c r="G23" s="50"/>
      <c r="H23" s="50"/>
      <c r="I23" s="50"/>
      <c r="J23" s="50"/>
      <c r="K23" s="50"/>
      <c r="L23" s="50"/>
      <c r="M23" s="50"/>
      <c r="N23" s="50"/>
      <c r="O23" s="50"/>
      <c r="P23" s="50"/>
      <c r="Q23" s="50"/>
      <c r="R23" s="50"/>
      <c r="S23" s="50"/>
      <c r="T23" s="50"/>
      <c r="U23" s="50"/>
      <c r="V23" s="50"/>
      <c r="W23" s="50"/>
      <c r="X23" s="50"/>
      <c r="Y23" s="50"/>
      <c r="Z23" s="51"/>
    </row>
    <row r="24" spans="1:26">
      <c r="A24" s="49"/>
      <c r="B24" s="50"/>
      <c r="C24" s="50"/>
      <c r="D24" s="50"/>
      <c r="E24" s="50"/>
      <c r="F24" s="50"/>
      <c r="G24" s="50"/>
      <c r="H24" s="50"/>
      <c r="I24" s="50"/>
      <c r="J24" s="50"/>
      <c r="K24" s="50"/>
      <c r="L24" s="50"/>
      <c r="M24" s="50"/>
      <c r="N24" s="50"/>
      <c r="O24" s="50"/>
      <c r="P24" s="50"/>
      <c r="Q24" s="50"/>
      <c r="R24" s="50"/>
      <c r="S24" s="50"/>
      <c r="T24" s="50"/>
      <c r="U24" s="50"/>
      <c r="V24" s="50"/>
      <c r="W24" s="50"/>
      <c r="X24" s="50"/>
      <c r="Y24" s="50"/>
      <c r="Z24" s="51"/>
    </row>
    <row r="25" spans="1:26">
      <c r="A25" s="49"/>
      <c r="B25" s="50"/>
      <c r="C25" s="50"/>
      <c r="D25" s="50"/>
      <c r="E25" s="50"/>
      <c r="F25" s="50"/>
      <c r="G25" s="50"/>
      <c r="H25" s="50"/>
      <c r="I25" s="50"/>
      <c r="J25" s="50"/>
      <c r="K25" s="50"/>
      <c r="L25" s="50"/>
      <c r="M25" s="50"/>
      <c r="N25" s="50"/>
      <c r="O25" s="50"/>
      <c r="P25" s="50"/>
      <c r="Q25" s="50"/>
      <c r="R25" s="50"/>
      <c r="S25" s="50"/>
      <c r="T25" s="50"/>
      <c r="U25" s="50"/>
      <c r="V25" s="50"/>
      <c r="W25" s="50"/>
      <c r="X25" s="50"/>
      <c r="Y25" s="50"/>
      <c r="Z25" s="51"/>
    </row>
    <row r="26" spans="1:26">
      <c r="A26" s="49"/>
      <c r="B26" s="50"/>
      <c r="C26" s="50"/>
      <c r="D26" s="50"/>
      <c r="E26" s="50"/>
      <c r="F26" s="50"/>
      <c r="G26" s="50"/>
      <c r="H26" s="50"/>
      <c r="I26" s="50"/>
      <c r="J26" s="50"/>
      <c r="K26" s="50"/>
      <c r="L26" s="50"/>
      <c r="M26" s="50"/>
      <c r="N26" s="50"/>
      <c r="O26" s="50"/>
      <c r="P26" s="50"/>
      <c r="Q26" s="50"/>
      <c r="R26" s="50"/>
      <c r="S26" s="50"/>
      <c r="T26" s="50"/>
      <c r="U26" s="50"/>
      <c r="V26" s="50"/>
      <c r="W26" s="50"/>
      <c r="X26" s="50"/>
      <c r="Y26" s="50"/>
      <c r="Z26" s="51"/>
    </row>
    <row r="27" spans="1:26">
      <c r="A27" s="49"/>
      <c r="B27" s="50"/>
      <c r="C27" s="50"/>
      <c r="D27" s="50"/>
      <c r="E27" s="50"/>
      <c r="F27" s="50"/>
      <c r="G27" s="50"/>
      <c r="H27" s="50"/>
      <c r="I27" s="50"/>
      <c r="J27" s="50"/>
      <c r="K27" s="50"/>
      <c r="L27" s="50"/>
      <c r="M27" s="50"/>
      <c r="N27" s="50"/>
      <c r="O27" s="50"/>
      <c r="P27" s="50"/>
      <c r="Q27" s="50"/>
      <c r="R27" s="50"/>
      <c r="S27" s="50"/>
      <c r="T27" s="50"/>
      <c r="U27" s="50"/>
      <c r="V27" s="50"/>
      <c r="W27" s="50"/>
      <c r="X27" s="50"/>
      <c r="Y27" s="50"/>
      <c r="Z27" s="51"/>
    </row>
    <row r="28" spans="1:26">
      <c r="A28" s="49"/>
      <c r="B28" s="50"/>
      <c r="C28" s="50"/>
      <c r="D28" s="50"/>
      <c r="E28" s="50"/>
      <c r="F28" s="50"/>
      <c r="G28" s="50"/>
      <c r="H28" s="50"/>
      <c r="I28" s="50"/>
      <c r="J28" s="50"/>
      <c r="K28" s="50"/>
      <c r="L28" s="50"/>
      <c r="M28" s="50"/>
      <c r="N28" s="50"/>
      <c r="O28" s="50"/>
      <c r="P28" s="50"/>
      <c r="Q28" s="50"/>
      <c r="R28" s="50"/>
      <c r="S28" s="50"/>
      <c r="T28" s="50"/>
      <c r="U28" s="50"/>
      <c r="V28" s="50"/>
      <c r="W28" s="50"/>
      <c r="X28" s="50"/>
      <c r="Y28" s="50"/>
      <c r="Z28" s="51"/>
    </row>
    <row r="29" spans="1:26">
      <c r="A29" s="49"/>
      <c r="B29" s="50"/>
      <c r="C29" s="50"/>
      <c r="D29" s="50"/>
      <c r="E29" s="50"/>
      <c r="F29" s="50"/>
      <c r="G29" s="50"/>
      <c r="H29" s="50"/>
      <c r="I29" s="50"/>
      <c r="J29" s="50"/>
      <c r="K29" s="50"/>
      <c r="L29" s="50"/>
      <c r="M29" s="50"/>
      <c r="N29" s="50"/>
      <c r="O29" s="50"/>
      <c r="P29" s="50"/>
      <c r="Q29" s="50"/>
      <c r="R29" s="50"/>
      <c r="S29" s="50"/>
      <c r="T29" s="50"/>
      <c r="U29" s="50"/>
      <c r="V29" s="50"/>
      <c r="W29" s="50"/>
      <c r="X29" s="50"/>
      <c r="Y29" s="50"/>
      <c r="Z29" s="51"/>
    </row>
    <row r="30" spans="1:26">
      <c r="A30" s="49"/>
      <c r="B30" s="50"/>
      <c r="C30" s="50"/>
      <c r="D30" s="50"/>
      <c r="E30" s="50"/>
      <c r="F30" s="50"/>
      <c r="G30" s="50"/>
      <c r="H30" s="50"/>
      <c r="I30" s="50"/>
      <c r="J30" s="50"/>
      <c r="K30" s="50"/>
      <c r="L30" s="50"/>
      <c r="M30" s="50"/>
      <c r="N30" s="50"/>
      <c r="O30" s="50"/>
      <c r="P30" s="50"/>
      <c r="Q30" s="50"/>
      <c r="R30" s="50"/>
      <c r="S30" s="50"/>
      <c r="T30" s="50"/>
      <c r="U30" s="50"/>
      <c r="V30" s="50"/>
      <c r="W30" s="50"/>
      <c r="X30" s="50"/>
      <c r="Y30" s="50"/>
      <c r="Z30" s="51"/>
    </row>
    <row r="31" spans="1:26">
      <c r="A31" s="49"/>
      <c r="B31" s="50"/>
      <c r="C31" s="50"/>
      <c r="D31" s="50"/>
      <c r="E31" s="50"/>
      <c r="F31" s="50"/>
      <c r="G31" s="50"/>
      <c r="H31" s="50"/>
      <c r="I31" s="50"/>
      <c r="J31" s="50"/>
      <c r="K31" s="50"/>
      <c r="L31" s="50"/>
      <c r="M31" s="50"/>
      <c r="N31" s="50"/>
      <c r="O31" s="50"/>
      <c r="P31" s="50"/>
      <c r="Q31" s="50"/>
      <c r="R31" s="50"/>
      <c r="S31" s="50"/>
      <c r="T31" s="50"/>
      <c r="U31" s="50"/>
      <c r="V31" s="50"/>
      <c r="W31" s="50"/>
      <c r="X31" s="50"/>
      <c r="Y31" s="50"/>
      <c r="Z31" s="51"/>
    </row>
    <row r="32" spans="1:26">
      <c r="A32" s="49"/>
      <c r="B32" s="50"/>
      <c r="C32" s="50"/>
      <c r="D32" s="50"/>
      <c r="E32" s="50"/>
      <c r="F32" s="50"/>
      <c r="G32" s="50"/>
      <c r="H32" s="50"/>
      <c r="I32" s="50"/>
      <c r="J32" s="50"/>
      <c r="K32" s="50"/>
      <c r="L32" s="50"/>
      <c r="M32" s="50"/>
      <c r="N32" s="50"/>
      <c r="O32" s="50"/>
      <c r="P32" s="50"/>
      <c r="Q32" s="50"/>
      <c r="R32" s="50"/>
      <c r="S32" s="50"/>
      <c r="T32" s="50"/>
      <c r="U32" s="50"/>
      <c r="V32" s="50"/>
      <c r="W32" s="50"/>
      <c r="X32" s="50"/>
      <c r="Y32" s="50"/>
      <c r="Z32" s="51"/>
    </row>
    <row r="33" spans="1:26">
      <c r="A33" s="49"/>
      <c r="B33" s="50"/>
      <c r="C33" s="50"/>
      <c r="D33" s="50"/>
      <c r="E33" s="50"/>
      <c r="F33" s="50"/>
      <c r="G33" s="50"/>
      <c r="H33" s="50"/>
      <c r="I33" s="50"/>
      <c r="J33" s="50"/>
      <c r="K33" s="50"/>
      <c r="L33" s="50"/>
      <c r="M33" s="50"/>
      <c r="N33" s="50"/>
      <c r="O33" s="50"/>
      <c r="P33" s="50"/>
      <c r="Q33" s="50"/>
      <c r="R33" s="50"/>
      <c r="S33" s="50"/>
      <c r="T33" s="50"/>
      <c r="U33" s="50"/>
      <c r="V33" s="50"/>
      <c r="W33" s="50"/>
      <c r="X33" s="50"/>
      <c r="Y33" s="50"/>
      <c r="Z33" s="51"/>
    </row>
    <row r="34" spans="1:26">
      <c r="A34" s="49"/>
      <c r="B34" s="50"/>
      <c r="C34" s="50"/>
      <c r="D34" s="50"/>
      <c r="E34" s="50"/>
      <c r="F34" s="50"/>
      <c r="G34" s="50"/>
      <c r="H34" s="50"/>
      <c r="I34" s="50"/>
      <c r="J34" s="50"/>
      <c r="K34" s="50"/>
      <c r="L34" s="50"/>
      <c r="M34" s="50"/>
      <c r="N34" s="50"/>
      <c r="O34" s="50"/>
      <c r="P34" s="50"/>
      <c r="Q34" s="50"/>
      <c r="R34" s="50"/>
      <c r="S34" s="50"/>
      <c r="T34" s="50"/>
      <c r="U34" s="50"/>
      <c r="V34" s="50"/>
      <c r="W34" s="50"/>
      <c r="X34" s="50"/>
      <c r="Y34" s="50"/>
      <c r="Z34" s="51"/>
    </row>
    <row r="35" spans="1:26">
      <c r="A35" s="49"/>
      <c r="B35" s="50"/>
      <c r="C35" s="50"/>
      <c r="D35" s="50"/>
      <c r="E35" s="50"/>
      <c r="F35" s="50"/>
      <c r="G35" s="50"/>
      <c r="H35" s="50"/>
      <c r="I35" s="50"/>
      <c r="J35" s="50"/>
      <c r="K35" s="50"/>
      <c r="L35" s="50"/>
      <c r="M35" s="50"/>
      <c r="N35" s="50"/>
      <c r="O35" s="50"/>
      <c r="P35" s="50"/>
      <c r="Q35" s="50"/>
      <c r="R35" s="50"/>
      <c r="S35" s="50"/>
      <c r="T35" s="50"/>
      <c r="U35" s="50"/>
      <c r="V35" s="50"/>
      <c r="W35" s="50"/>
      <c r="X35" s="50"/>
      <c r="Y35" s="50"/>
      <c r="Z35" s="51"/>
    </row>
    <row r="36" spans="1:26">
      <c r="A36" s="49"/>
      <c r="B36" s="50"/>
      <c r="C36" s="50"/>
      <c r="D36" s="50"/>
      <c r="E36" s="50"/>
      <c r="F36" s="50"/>
      <c r="G36" s="50"/>
      <c r="H36" s="50"/>
      <c r="I36" s="50"/>
      <c r="J36" s="50"/>
      <c r="K36" s="50"/>
      <c r="L36" s="50"/>
      <c r="M36" s="50"/>
      <c r="N36" s="50"/>
      <c r="O36" s="50"/>
      <c r="P36" s="50"/>
      <c r="Q36" s="50"/>
      <c r="R36" s="50"/>
      <c r="S36" s="50"/>
      <c r="T36" s="50"/>
      <c r="U36" s="50"/>
      <c r="V36" s="50"/>
      <c r="W36" s="50"/>
      <c r="X36" s="50"/>
      <c r="Y36" s="50"/>
      <c r="Z36" s="51"/>
    </row>
    <row r="37" spans="1:26">
      <c r="A37" s="49"/>
      <c r="B37" s="50"/>
      <c r="C37" s="50"/>
      <c r="D37" s="50"/>
      <c r="E37" s="50"/>
      <c r="F37" s="50"/>
      <c r="G37" s="50"/>
      <c r="H37" s="50"/>
      <c r="I37" s="50"/>
      <c r="J37" s="50"/>
      <c r="K37" s="50"/>
      <c r="L37" s="50"/>
      <c r="M37" s="50"/>
      <c r="N37" s="50"/>
      <c r="O37" s="50"/>
      <c r="P37" s="50"/>
      <c r="Q37" s="50"/>
      <c r="R37" s="50"/>
      <c r="S37" s="50"/>
      <c r="T37" s="50"/>
      <c r="U37" s="50"/>
      <c r="V37" s="50"/>
      <c r="W37" s="50"/>
      <c r="X37" s="50"/>
      <c r="Y37" s="50"/>
      <c r="Z37" s="51"/>
    </row>
    <row r="38" spans="1:26">
      <c r="A38" s="49"/>
      <c r="B38" s="50"/>
      <c r="C38" s="50"/>
      <c r="D38" s="50"/>
      <c r="E38" s="50"/>
      <c r="F38" s="50"/>
      <c r="G38" s="50"/>
      <c r="H38" s="50"/>
      <c r="I38" s="50"/>
      <c r="J38" s="50"/>
      <c r="K38" s="50"/>
      <c r="L38" s="50"/>
      <c r="M38" s="50"/>
      <c r="N38" s="50"/>
      <c r="O38" s="50"/>
      <c r="P38" s="50"/>
      <c r="Q38" s="50"/>
      <c r="R38" s="50"/>
      <c r="S38" s="50"/>
      <c r="T38" s="50"/>
      <c r="U38" s="50"/>
      <c r="V38" s="50"/>
      <c r="W38" s="50"/>
      <c r="X38" s="50"/>
      <c r="Y38" s="50"/>
      <c r="Z38" s="51"/>
    </row>
    <row r="39" spans="1:26">
      <c r="A39" s="49"/>
      <c r="B39" s="50"/>
      <c r="C39" s="50"/>
      <c r="D39" s="50"/>
      <c r="E39" s="50"/>
      <c r="F39" s="50"/>
      <c r="G39" s="50"/>
      <c r="H39" s="50"/>
      <c r="I39" s="50"/>
      <c r="J39" s="50"/>
      <c r="K39" s="50"/>
      <c r="L39" s="50"/>
      <c r="M39" s="50"/>
      <c r="N39" s="50"/>
      <c r="O39" s="50"/>
      <c r="P39" s="50"/>
      <c r="Q39" s="50"/>
      <c r="R39" s="50"/>
      <c r="S39" s="50"/>
      <c r="T39" s="50"/>
      <c r="U39" s="50"/>
      <c r="V39" s="50"/>
      <c r="W39" s="50"/>
      <c r="X39" s="50"/>
      <c r="Y39" s="50"/>
      <c r="Z39" s="51"/>
    </row>
    <row r="40" spans="1:26">
      <c r="A40" s="49"/>
      <c r="B40" s="50"/>
      <c r="C40" s="50"/>
      <c r="D40" s="50"/>
      <c r="E40" s="50"/>
      <c r="F40" s="50"/>
      <c r="G40" s="50"/>
      <c r="H40" s="50"/>
      <c r="I40" s="50"/>
      <c r="J40" s="50"/>
      <c r="K40" s="50"/>
      <c r="L40" s="50"/>
      <c r="M40" s="50"/>
      <c r="N40" s="50"/>
      <c r="O40" s="50"/>
      <c r="P40" s="50"/>
      <c r="Q40" s="50"/>
      <c r="R40" s="50"/>
      <c r="S40" s="50"/>
      <c r="T40" s="50"/>
      <c r="U40" s="50"/>
      <c r="V40" s="50"/>
      <c r="W40" s="50"/>
      <c r="X40" s="50"/>
      <c r="Y40" s="50"/>
      <c r="Z40" s="51"/>
    </row>
    <row r="41" spans="1:26">
      <c r="A41" s="49"/>
      <c r="B41" s="50"/>
      <c r="C41" s="50"/>
      <c r="D41" s="50"/>
      <c r="E41" s="50"/>
      <c r="F41" s="50"/>
      <c r="G41" s="50"/>
      <c r="H41" s="50"/>
      <c r="I41" s="50"/>
      <c r="J41" s="50"/>
      <c r="K41" s="50"/>
      <c r="L41" s="50"/>
      <c r="M41" s="50"/>
      <c r="N41" s="50"/>
      <c r="O41" s="50"/>
      <c r="P41" s="50"/>
      <c r="Q41" s="50"/>
      <c r="R41" s="50"/>
      <c r="S41" s="50"/>
      <c r="T41" s="50"/>
      <c r="U41" s="50"/>
      <c r="V41" s="50"/>
      <c r="W41" s="50"/>
      <c r="X41" s="50"/>
      <c r="Y41" s="50"/>
      <c r="Z41" s="51"/>
    </row>
    <row r="42" spans="1:26">
      <c r="A42" s="49"/>
      <c r="B42" s="50"/>
      <c r="C42" s="50"/>
      <c r="D42" s="50"/>
      <c r="E42" s="50"/>
      <c r="F42" s="50"/>
      <c r="G42" s="50"/>
      <c r="H42" s="50"/>
      <c r="I42" s="50"/>
      <c r="J42" s="50"/>
      <c r="K42" s="50"/>
      <c r="L42" s="50"/>
      <c r="M42" s="50"/>
      <c r="N42" s="50"/>
      <c r="O42" s="50"/>
      <c r="P42" s="50"/>
      <c r="Q42" s="50"/>
      <c r="R42" s="50"/>
      <c r="S42" s="50"/>
      <c r="T42" s="50"/>
      <c r="U42" s="50"/>
      <c r="V42" s="50"/>
      <c r="W42" s="50"/>
      <c r="X42" s="50"/>
      <c r="Y42" s="50"/>
      <c r="Z42" s="51"/>
    </row>
    <row r="43" spans="1:26">
      <c r="A43" s="49"/>
      <c r="B43" s="50"/>
      <c r="C43" s="50"/>
      <c r="D43" s="50"/>
      <c r="E43" s="50"/>
      <c r="F43" s="50"/>
      <c r="G43" s="50"/>
      <c r="H43" s="50"/>
      <c r="I43" s="50"/>
      <c r="J43" s="50"/>
      <c r="K43" s="50"/>
      <c r="L43" s="50"/>
      <c r="M43" s="50"/>
      <c r="N43" s="50"/>
      <c r="O43" s="50"/>
      <c r="P43" s="50"/>
      <c r="Q43" s="50"/>
      <c r="R43" s="50"/>
      <c r="S43" s="50"/>
      <c r="T43" s="50"/>
      <c r="U43" s="50"/>
      <c r="V43" s="50"/>
      <c r="W43" s="50"/>
      <c r="X43" s="50"/>
      <c r="Y43" s="50"/>
      <c r="Z43" s="51"/>
    </row>
    <row r="44" spans="1:26">
      <c r="A44" s="49"/>
      <c r="B44" s="50"/>
      <c r="C44" s="50"/>
      <c r="D44" s="50"/>
      <c r="E44" s="50"/>
      <c r="F44" s="50"/>
      <c r="G44" s="50"/>
      <c r="H44" s="50"/>
      <c r="I44" s="50"/>
      <c r="J44" s="50"/>
      <c r="K44" s="50"/>
      <c r="L44" s="50"/>
      <c r="M44" s="50"/>
      <c r="N44" s="50"/>
      <c r="O44" s="50"/>
      <c r="P44" s="50"/>
      <c r="Q44" s="50"/>
      <c r="R44" s="50"/>
      <c r="S44" s="50"/>
      <c r="T44" s="50"/>
      <c r="U44" s="50"/>
      <c r="V44" s="50"/>
      <c r="W44" s="50"/>
      <c r="X44" s="50"/>
      <c r="Y44" s="50"/>
      <c r="Z44" s="51"/>
    </row>
    <row r="45" spans="1:26">
      <c r="A45" s="49"/>
      <c r="B45" s="50"/>
      <c r="C45" s="50"/>
      <c r="D45" s="50"/>
      <c r="E45" s="50"/>
      <c r="F45" s="50"/>
      <c r="G45" s="50"/>
      <c r="H45" s="50"/>
      <c r="I45" s="50"/>
      <c r="J45" s="50"/>
      <c r="K45" s="50"/>
      <c r="L45" s="50"/>
      <c r="M45" s="50"/>
      <c r="N45" s="50"/>
      <c r="O45" s="50"/>
      <c r="P45" s="50"/>
      <c r="Q45" s="50"/>
      <c r="R45" s="50"/>
      <c r="S45" s="50"/>
      <c r="T45" s="50"/>
      <c r="U45" s="50"/>
      <c r="V45" s="50"/>
      <c r="W45" s="50"/>
      <c r="X45" s="50"/>
      <c r="Y45" s="50"/>
      <c r="Z45" s="51"/>
    </row>
    <row r="46" spans="1:26">
      <c r="A46" s="49"/>
      <c r="B46" s="50"/>
      <c r="C46" s="50"/>
      <c r="D46" s="50"/>
      <c r="E46" s="50"/>
      <c r="F46" s="50"/>
      <c r="G46" s="50"/>
      <c r="H46" s="50"/>
      <c r="I46" s="50"/>
      <c r="J46" s="50"/>
      <c r="K46" s="50"/>
      <c r="L46" s="50"/>
      <c r="M46" s="50"/>
      <c r="N46" s="50"/>
      <c r="O46" s="50"/>
      <c r="P46" s="50"/>
      <c r="Q46" s="50"/>
      <c r="R46" s="50"/>
      <c r="S46" s="50"/>
      <c r="T46" s="50"/>
      <c r="U46" s="50"/>
      <c r="V46" s="50"/>
      <c r="W46" s="50"/>
      <c r="X46" s="50"/>
      <c r="Y46" s="50"/>
      <c r="Z46" s="51"/>
    </row>
    <row r="47" spans="1:26">
      <c r="A47" s="49"/>
      <c r="B47" s="50"/>
      <c r="C47" s="50"/>
      <c r="D47" s="50"/>
      <c r="E47" s="50"/>
      <c r="F47" s="50"/>
      <c r="G47" s="50"/>
      <c r="H47" s="50"/>
      <c r="I47" s="50"/>
      <c r="J47" s="50"/>
      <c r="K47" s="50"/>
      <c r="L47" s="50"/>
      <c r="M47" s="50"/>
      <c r="N47" s="50"/>
      <c r="O47" s="50"/>
      <c r="P47" s="50"/>
      <c r="Q47" s="50"/>
      <c r="R47" s="50"/>
      <c r="S47" s="50"/>
      <c r="T47" s="50"/>
      <c r="U47" s="50"/>
      <c r="V47" s="50"/>
      <c r="W47" s="50"/>
      <c r="X47" s="50"/>
      <c r="Y47" s="50"/>
      <c r="Z47" s="51"/>
    </row>
    <row r="48" spans="1:26">
      <c r="A48" s="49"/>
      <c r="B48" s="50"/>
      <c r="C48" s="50"/>
      <c r="D48" s="50"/>
      <c r="E48" s="50"/>
      <c r="F48" s="50"/>
      <c r="G48" s="50"/>
      <c r="H48" s="50"/>
      <c r="I48" s="50"/>
      <c r="J48" s="50"/>
      <c r="K48" s="50"/>
      <c r="L48" s="50"/>
      <c r="M48" s="50"/>
      <c r="N48" s="50"/>
      <c r="O48" s="50"/>
      <c r="P48" s="50"/>
      <c r="Q48" s="50"/>
      <c r="R48" s="50"/>
      <c r="S48" s="50"/>
      <c r="T48" s="50"/>
      <c r="U48" s="50"/>
      <c r="V48" s="50"/>
      <c r="W48" s="50"/>
      <c r="X48" s="50"/>
      <c r="Y48" s="50"/>
      <c r="Z48" s="51"/>
    </row>
    <row r="49" spans="1:26">
      <c r="A49" s="49"/>
      <c r="B49" s="50"/>
      <c r="C49" s="50"/>
      <c r="D49" s="50"/>
      <c r="E49" s="50"/>
      <c r="F49" s="50"/>
      <c r="G49" s="50"/>
      <c r="H49" s="50"/>
      <c r="I49" s="50"/>
      <c r="J49" s="50"/>
      <c r="K49" s="50"/>
      <c r="L49" s="50"/>
      <c r="M49" s="50"/>
      <c r="N49" s="50"/>
      <c r="O49" s="50"/>
      <c r="P49" s="50"/>
      <c r="Q49" s="50"/>
      <c r="R49" s="50"/>
      <c r="S49" s="50"/>
      <c r="T49" s="50"/>
      <c r="U49" s="50"/>
      <c r="V49" s="50"/>
      <c r="W49" s="50"/>
      <c r="X49" s="50"/>
      <c r="Y49" s="50"/>
      <c r="Z49" s="51"/>
    </row>
    <row r="50" spans="1:26">
      <c r="A50" s="49"/>
      <c r="B50" s="50"/>
      <c r="C50" s="50"/>
      <c r="D50" s="50"/>
      <c r="E50" s="50"/>
      <c r="F50" s="50"/>
      <c r="G50" s="50"/>
      <c r="H50" s="50"/>
      <c r="I50" s="50"/>
      <c r="J50" s="50"/>
      <c r="K50" s="50"/>
      <c r="L50" s="50"/>
      <c r="M50" s="50"/>
      <c r="N50" s="50"/>
      <c r="O50" s="50"/>
      <c r="P50" s="50"/>
      <c r="Q50" s="50"/>
      <c r="R50" s="50"/>
      <c r="S50" s="50"/>
      <c r="T50" s="50"/>
      <c r="U50" s="50"/>
      <c r="V50" s="50"/>
      <c r="W50" s="50"/>
      <c r="X50" s="50"/>
      <c r="Y50" s="50"/>
      <c r="Z50" s="51"/>
    </row>
    <row r="51" spans="1:26">
      <c r="A51" s="49"/>
      <c r="B51" s="50"/>
      <c r="C51" s="50"/>
      <c r="D51" s="50"/>
      <c r="E51" s="50"/>
      <c r="F51" s="50"/>
      <c r="G51" s="50"/>
      <c r="H51" s="50"/>
      <c r="I51" s="50"/>
      <c r="J51" s="50"/>
      <c r="K51" s="50"/>
      <c r="L51" s="50"/>
      <c r="M51" s="50"/>
      <c r="N51" s="50"/>
      <c r="O51" s="50"/>
      <c r="P51" s="50"/>
      <c r="Q51" s="50"/>
      <c r="R51" s="50"/>
      <c r="S51" s="50"/>
      <c r="T51" s="50"/>
      <c r="U51" s="50"/>
      <c r="V51" s="50"/>
      <c r="W51" s="50"/>
      <c r="X51" s="50"/>
      <c r="Y51" s="50"/>
      <c r="Z51" s="51"/>
    </row>
    <row r="52" spans="1:26">
      <c r="A52" s="49"/>
      <c r="B52" s="50"/>
      <c r="C52" s="50"/>
      <c r="D52" s="50"/>
      <c r="E52" s="50"/>
      <c r="F52" s="50"/>
      <c r="G52" s="50"/>
      <c r="H52" s="50"/>
      <c r="I52" s="50"/>
      <c r="J52" s="50"/>
      <c r="K52" s="50"/>
      <c r="L52" s="50"/>
      <c r="M52" s="50"/>
      <c r="N52" s="50"/>
      <c r="O52" s="50"/>
      <c r="P52" s="50"/>
      <c r="Q52" s="50"/>
      <c r="R52" s="50"/>
      <c r="S52" s="50"/>
      <c r="T52" s="50"/>
      <c r="U52" s="50"/>
      <c r="V52" s="50"/>
      <c r="W52" s="50"/>
      <c r="X52" s="50"/>
      <c r="Y52" s="50"/>
      <c r="Z52" s="51"/>
    </row>
    <row r="53" spans="1:26">
      <c r="A53" s="49"/>
      <c r="B53" s="50"/>
      <c r="C53" s="50"/>
      <c r="D53" s="50"/>
      <c r="E53" s="50"/>
      <c r="F53" s="50"/>
      <c r="G53" s="50"/>
      <c r="H53" s="50"/>
      <c r="I53" s="50"/>
      <c r="J53" s="50"/>
      <c r="K53" s="50"/>
      <c r="L53" s="50"/>
      <c r="M53" s="50"/>
      <c r="N53" s="50"/>
      <c r="O53" s="50"/>
      <c r="P53" s="50"/>
      <c r="Q53" s="50"/>
      <c r="R53" s="50"/>
      <c r="S53" s="50"/>
      <c r="T53" s="50"/>
      <c r="U53" s="50"/>
      <c r="V53" s="50"/>
      <c r="W53" s="50"/>
      <c r="X53" s="50"/>
      <c r="Y53" s="50"/>
      <c r="Z53" s="51"/>
    </row>
    <row r="54" spans="1:26">
      <c r="A54" s="49"/>
      <c r="B54" s="50"/>
      <c r="C54" s="50"/>
      <c r="D54" s="50"/>
      <c r="E54" s="50"/>
      <c r="F54" s="50"/>
      <c r="G54" s="50"/>
      <c r="H54" s="50"/>
      <c r="I54" s="50"/>
      <c r="J54" s="50"/>
      <c r="K54" s="50"/>
      <c r="L54" s="50"/>
      <c r="M54" s="50"/>
      <c r="N54" s="50"/>
      <c r="O54" s="50"/>
      <c r="P54" s="50"/>
      <c r="Q54" s="50"/>
      <c r="R54" s="50"/>
      <c r="S54" s="50"/>
      <c r="T54" s="50"/>
      <c r="U54" s="50"/>
      <c r="V54" s="50"/>
      <c r="W54" s="50"/>
      <c r="X54" s="50"/>
      <c r="Y54" s="50"/>
      <c r="Z54" s="51"/>
    </row>
    <row r="55" spans="1:26">
      <c r="A55" s="49"/>
      <c r="B55" s="50"/>
      <c r="C55" s="50"/>
      <c r="D55" s="50"/>
      <c r="E55" s="50"/>
      <c r="F55" s="50"/>
      <c r="G55" s="50"/>
      <c r="H55" s="50"/>
      <c r="I55" s="50"/>
      <c r="J55" s="50"/>
      <c r="K55" s="50"/>
      <c r="L55" s="50"/>
      <c r="M55" s="50"/>
      <c r="N55" s="50"/>
      <c r="O55" s="50"/>
      <c r="P55" s="50"/>
      <c r="Q55" s="50"/>
      <c r="R55" s="50"/>
      <c r="S55" s="50"/>
      <c r="T55" s="50"/>
      <c r="U55" s="50"/>
      <c r="V55" s="50"/>
      <c r="W55" s="50"/>
      <c r="X55" s="50"/>
      <c r="Y55" s="50"/>
      <c r="Z55" s="51"/>
    </row>
    <row r="56" spans="1:26">
      <c r="A56" s="49"/>
      <c r="B56" s="50"/>
      <c r="C56" s="50"/>
      <c r="D56" s="50"/>
      <c r="E56" s="50"/>
      <c r="F56" s="50"/>
      <c r="G56" s="50"/>
      <c r="H56" s="50"/>
      <c r="I56" s="50"/>
      <c r="J56" s="50"/>
      <c r="K56" s="50"/>
      <c r="L56" s="50"/>
      <c r="M56" s="50"/>
      <c r="N56" s="50"/>
      <c r="O56" s="50"/>
      <c r="P56" s="50"/>
      <c r="Q56" s="50"/>
      <c r="R56" s="50"/>
      <c r="S56" s="50"/>
      <c r="T56" s="50"/>
      <c r="U56" s="50"/>
      <c r="V56" s="50"/>
      <c r="W56" s="50"/>
      <c r="X56" s="50"/>
      <c r="Y56" s="50"/>
      <c r="Z56" s="51"/>
    </row>
    <row r="57" spans="1:26">
      <c r="A57" s="49"/>
      <c r="B57" s="50"/>
      <c r="C57" s="50"/>
      <c r="D57" s="50"/>
      <c r="E57" s="50"/>
      <c r="F57" s="50"/>
      <c r="G57" s="50"/>
      <c r="H57" s="50"/>
      <c r="I57" s="50"/>
      <c r="J57" s="50"/>
      <c r="K57" s="50"/>
      <c r="L57" s="50"/>
      <c r="M57" s="50"/>
      <c r="N57" s="50"/>
      <c r="O57" s="50"/>
      <c r="P57" s="50"/>
      <c r="Q57" s="50"/>
      <c r="R57" s="50"/>
      <c r="S57" s="50"/>
      <c r="T57" s="50"/>
      <c r="U57" s="50"/>
      <c r="V57" s="50"/>
      <c r="W57" s="50"/>
      <c r="X57" s="50"/>
      <c r="Y57" s="50"/>
      <c r="Z57" s="51"/>
    </row>
    <row r="58" spans="1:26">
      <c r="A58" s="49"/>
      <c r="B58" s="50"/>
      <c r="C58" s="50"/>
      <c r="D58" s="50"/>
      <c r="E58" s="50"/>
      <c r="F58" s="50"/>
      <c r="G58" s="50"/>
      <c r="H58" s="50"/>
      <c r="I58" s="50"/>
      <c r="J58" s="50"/>
      <c r="K58" s="50"/>
      <c r="L58" s="50"/>
      <c r="M58" s="50"/>
      <c r="N58" s="50"/>
      <c r="O58" s="50"/>
      <c r="P58" s="50"/>
      <c r="Q58" s="50"/>
      <c r="R58" s="50"/>
      <c r="S58" s="50"/>
      <c r="T58" s="50"/>
      <c r="U58" s="50"/>
      <c r="V58" s="50"/>
      <c r="W58" s="50"/>
      <c r="X58" s="50"/>
      <c r="Y58" s="50"/>
      <c r="Z58" s="51"/>
    </row>
    <row r="59" spans="1:26">
      <c r="A59" s="49"/>
      <c r="B59" s="50"/>
      <c r="C59" s="50"/>
      <c r="D59" s="50"/>
      <c r="E59" s="50"/>
      <c r="F59" s="50"/>
      <c r="G59" s="50"/>
      <c r="H59" s="50"/>
      <c r="I59" s="50"/>
      <c r="J59" s="50"/>
      <c r="K59" s="50"/>
      <c r="L59" s="50"/>
      <c r="M59" s="50"/>
      <c r="N59" s="50"/>
      <c r="O59" s="50"/>
      <c r="P59" s="50"/>
      <c r="Q59" s="50"/>
      <c r="R59" s="50"/>
      <c r="S59" s="50"/>
      <c r="T59" s="50"/>
      <c r="U59" s="50"/>
      <c r="V59" s="50"/>
      <c r="W59" s="50"/>
      <c r="X59" s="50"/>
      <c r="Y59" s="50"/>
      <c r="Z59" s="51"/>
    </row>
    <row r="60" spans="1:26">
      <c r="A60" s="49"/>
      <c r="B60" s="50"/>
      <c r="C60" s="50"/>
      <c r="D60" s="50"/>
      <c r="E60" s="50"/>
      <c r="F60" s="50"/>
      <c r="G60" s="50"/>
      <c r="H60" s="50"/>
      <c r="I60" s="50"/>
      <c r="J60" s="50"/>
      <c r="K60" s="50"/>
      <c r="L60" s="50"/>
      <c r="M60" s="50"/>
      <c r="N60" s="50"/>
      <c r="O60" s="50"/>
      <c r="P60" s="50"/>
      <c r="Q60" s="50"/>
      <c r="R60" s="50"/>
      <c r="S60" s="50"/>
      <c r="T60" s="50"/>
      <c r="U60" s="50"/>
      <c r="V60" s="50"/>
      <c r="W60" s="50"/>
      <c r="X60" s="50"/>
      <c r="Y60" s="50"/>
      <c r="Z60" s="51"/>
    </row>
    <row r="61" spans="1:26">
      <c r="A61" s="49"/>
      <c r="B61" s="50"/>
      <c r="C61" s="50"/>
      <c r="D61" s="50"/>
      <c r="E61" s="50"/>
      <c r="F61" s="50"/>
      <c r="G61" s="50"/>
      <c r="H61" s="50"/>
      <c r="I61" s="50"/>
      <c r="J61" s="50"/>
      <c r="K61" s="50"/>
      <c r="L61" s="50"/>
      <c r="M61" s="50"/>
      <c r="N61" s="50"/>
      <c r="O61" s="50"/>
      <c r="P61" s="50"/>
      <c r="Q61" s="50"/>
      <c r="R61" s="50"/>
      <c r="S61" s="50"/>
      <c r="T61" s="50"/>
      <c r="U61" s="50"/>
      <c r="V61" s="50"/>
      <c r="W61" s="50"/>
      <c r="X61" s="50"/>
      <c r="Y61" s="50"/>
      <c r="Z61" s="51"/>
    </row>
    <row r="62" spans="1:26">
      <c r="A62" s="49"/>
      <c r="B62" s="50"/>
      <c r="C62" s="50"/>
      <c r="D62" s="50"/>
      <c r="E62" s="50"/>
      <c r="F62" s="50"/>
      <c r="G62" s="50"/>
      <c r="H62" s="50"/>
      <c r="I62" s="50"/>
      <c r="J62" s="50"/>
      <c r="K62" s="50"/>
      <c r="L62" s="50"/>
      <c r="M62" s="50"/>
      <c r="N62" s="50"/>
      <c r="O62" s="50"/>
      <c r="P62" s="50"/>
      <c r="Q62" s="50"/>
      <c r="R62" s="50"/>
      <c r="S62" s="50"/>
      <c r="T62" s="50"/>
      <c r="U62" s="50"/>
      <c r="V62" s="50"/>
      <c r="W62" s="50"/>
      <c r="X62" s="50"/>
      <c r="Y62" s="50"/>
      <c r="Z62" s="51"/>
    </row>
    <row r="63" spans="1:26">
      <c r="A63" s="49"/>
      <c r="B63" s="50"/>
      <c r="C63" s="50"/>
      <c r="D63" s="50"/>
      <c r="E63" s="50"/>
      <c r="F63" s="50"/>
      <c r="G63" s="50"/>
      <c r="H63" s="50"/>
      <c r="I63" s="50"/>
      <c r="J63" s="50"/>
      <c r="K63" s="50"/>
      <c r="L63" s="50"/>
      <c r="M63" s="50"/>
      <c r="N63" s="50"/>
      <c r="O63" s="50"/>
      <c r="P63" s="50"/>
      <c r="Q63" s="50"/>
      <c r="R63" s="50"/>
      <c r="S63" s="50"/>
      <c r="T63" s="50"/>
      <c r="U63" s="50"/>
      <c r="V63" s="50"/>
      <c r="W63" s="50"/>
      <c r="X63" s="50"/>
      <c r="Y63" s="50"/>
      <c r="Z63" s="51"/>
    </row>
    <row r="64" spans="1:26">
      <c r="A64" s="49"/>
      <c r="B64" s="50"/>
      <c r="C64" s="50"/>
      <c r="D64" s="50"/>
      <c r="E64" s="50"/>
      <c r="F64" s="50"/>
      <c r="G64" s="50"/>
      <c r="H64" s="50"/>
      <c r="I64" s="50"/>
      <c r="J64" s="50"/>
      <c r="K64" s="50"/>
      <c r="L64" s="50"/>
      <c r="M64" s="50"/>
      <c r="N64" s="50"/>
      <c r="O64" s="50"/>
      <c r="P64" s="50"/>
      <c r="Q64" s="50"/>
      <c r="R64" s="50"/>
      <c r="S64" s="50"/>
      <c r="T64" s="50"/>
      <c r="U64" s="50"/>
      <c r="V64" s="50"/>
      <c r="W64" s="50"/>
      <c r="X64" s="50"/>
      <c r="Y64" s="50"/>
      <c r="Z64" s="51"/>
    </row>
    <row r="65" spans="1:26">
      <c r="A65" s="49"/>
      <c r="B65" s="50"/>
      <c r="C65" s="50"/>
      <c r="D65" s="50"/>
      <c r="E65" s="50"/>
      <c r="F65" s="50"/>
      <c r="G65" s="50"/>
      <c r="H65" s="50"/>
      <c r="I65" s="50"/>
      <c r="J65" s="50"/>
      <c r="K65" s="50"/>
      <c r="L65" s="50"/>
      <c r="M65" s="50"/>
      <c r="N65" s="50"/>
      <c r="O65" s="50"/>
      <c r="P65" s="50"/>
      <c r="Q65" s="50"/>
      <c r="R65" s="50"/>
      <c r="S65" s="50"/>
      <c r="T65" s="50"/>
      <c r="U65" s="50"/>
      <c r="V65" s="50"/>
      <c r="W65" s="50"/>
      <c r="X65" s="50"/>
      <c r="Y65" s="50"/>
      <c r="Z65" s="51"/>
    </row>
    <row r="66" spans="1:26">
      <c r="A66" s="49"/>
      <c r="B66" s="50"/>
      <c r="C66" s="50"/>
      <c r="D66" s="50"/>
      <c r="E66" s="50"/>
      <c r="F66" s="50"/>
      <c r="G66" s="50"/>
      <c r="H66" s="50"/>
      <c r="I66" s="50"/>
      <c r="J66" s="50"/>
      <c r="K66" s="50"/>
      <c r="L66" s="50"/>
      <c r="M66" s="50"/>
      <c r="N66" s="50"/>
      <c r="O66" s="50"/>
      <c r="P66" s="50"/>
      <c r="Q66" s="50"/>
      <c r="R66" s="50"/>
      <c r="S66" s="50"/>
      <c r="T66" s="50"/>
      <c r="U66" s="50"/>
      <c r="V66" s="50"/>
      <c r="W66" s="50"/>
      <c r="X66" s="50"/>
      <c r="Y66" s="50"/>
      <c r="Z66" s="51"/>
    </row>
    <row r="67" spans="1:26">
      <c r="A67" s="49"/>
      <c r="B67" s="50"/>
      <c r="C67" s="50"/>
      <c r="D67" s="50"/>
      <c r="E67" s="50"/>
      <c r="F67" s="50"/>
      <c r="G67" s="50"/>
      <c r="H67" s="50"/>
      <c r="I67" s="50"/>
      <c r="J67" s="50"/>
      <c r="K67" s="50"/>
      <c r="L67" s="50"/>
      <c r="M67" s="50"/>
      <c r="N67" s="50"/>
      <c r="O67" s="50"/>
      <c r="P67" s="50"/>
      <c r="Q67" s="50"/>
      <c r="R67" s="50"/>
      <c r="S67" s="50"/>
      <c r="T67" s="50"/>
      <c r="U67" s="50"/>
      <c r="V67" s="50"/>
      <c r="W67" s="50"/>
      <c r="X67" s="50"/>
      <c r="Y67" s="50"/>
      <c r="Z67" s="51"/>
    </row>
    <row r="68" spans="1:26">
      <c r="A68" s="49"/>
      <c r="B68" s="50"/>
      <c r="C68" s="50"/>
      <c r="D68" s="50"/>
      <c r="E68" s="50"/>
      <c r="F68" s="50"/>
      <c r="G68" s="50"/>
      <c r="H68" s="50"/>
      <c r="I68" s="50"/>
      <c r="J68" s="50"/>
      <c r="K68" s="50"/>
      <c r="L68" s="50"/>
      <c r="M68" s="50"/>
      <c r="N68" s="50"/>
      <c r="O68" s="50"/>
      <c r="P68" s="50"/>
      <c r="Q68" s="50"/>
      <c r="R68" s="50"/>
      <c r="S68" s="50"/>
      <c r="T68" s="50"/>
      <c r="U68" s="50"/>
      <c r="V68" s="50"/>
      <c r="W68" s="50"/>
      <c r="X68" s="50"/>
      <c r="Y68" s="50"/>
      <c r="Z68" s="51"/>
    </row>
    <row r="69" spans="1:26">
      <c r="A69" s="49"/>
      <c r="B69" s="50"/>
      <c r="C69" s="50"/>
      <c r="D69" s="50"/>
      <c r="E69" s="50"/>
      <c r="F69" s="50"/>
      <c r="G69" s="50"/>
      <c r="H69" s="50"/>
      <c r="I69" s="50"/>
      <c r="J69" s="50"/>
      <c r="K69" s="50"/>
      <c r="L69" s="50"/>
      <c r="M69" s="50"/>
      <c r="N69" s="50"/>
      <c r="O69" s="50"/>
      <c r="P69" s="50"/>
      <c r="Q69" s="50"/>
      <c r="R69" s="50"/>
      <c r="S69" s="50"/>
      <c r="T69" s="50"/>
      <c r="U69" s="50"/>
      <c r="V69" s="50"/>
      <c r="W69" s="50"/>
      <c r="X69" s="50"/>
      <c r="Y69" s="50"/>
      <c r="Z69" s="51"/>
    </row>
    <row r="70" spans="1:26">
      <c r="A70" s="49"/>
      <c r="B70" s="50"/>
      <c r="C70" s="50"/>
      <c r="D70" s="50"/>
      <c r="E70" s="50"/>
      <c r="F70" s="50"/>
      <c r="G70" s="50"/>
      <c r="H70" s="50"/>
      <c r="I70" s="50"/>
      <c r="J70" s="50"/>
      <c r="K70" s="50"/>
      <c r="L70" s="50"/>
      <c r="M70" s="50"/>
      <c r="N70" s="50"/>
      <c r="O70" s="50"/>
      <c r="P70" s="50"/>
      <c r="Q70" s="50"/>
      <c r="R70" s="50"/>
      <c r="S70" s="50"/>
      <c r="T70" s="50"/>
      <c r="U70" s="50"/>
      <c r="V70" s="50"/>
      <c r="W70" s="50"/>
      <c r="X70" s="50"/>
      <c r="Y70" s="50"/>
      <c r="Z70" s="51"/>
    </row>
    <row r="71" spans="1:26">
      <c r="A71" s="49"/>
      <c r="B71" s="50"/>
      <c r="C71" s="50"/>
      <c r="D71" s="50"/>
      <c r="E71" s="50"/>
      <c r="F71" s="50"/>
      <c r="G71" s="50"/>
      <c r="H71" s="50"/>
      <c r="I71" s="50"/>
      <c r="J71" s="50"/>
      <c r="K71" s="50"/>
      <c r="L71" s="50"/>
      <c r="M71" s="50"/>
      <c r="N71" s="50"/>
      <c r="O71" s="50"/>
      <c r="P71" s="50"/>
      <c r="Q71" s="50"/>
      <c r="R71" s="50"/>
      <c r="S71" s="50"/>
      <c r="T71" s="50"/>
      <c r="U71" s="50"/>
      <c r="V71" s="50"/>
      <c r="W71" s="50"/>
      <c r="X71" s="50"/>
      <c r="Y71" s="50"/>
      <c r="Z71" s="51"/>
    </row>
    <row r="72" spans="1:26">
      <c r="A72" s="49"/>
      <c r="B72" s="50"/>
      <c r="C72" s="50"/>
      <c r="D72" s="50"/>
      <c r="E72" s="50"/>
      <c r="F72" s="50"/>
      <c r="G72" s="50"/>
      <c r="H72" s="50"/>
      <c r="I72" s="50"/>
      <c r="J72" s="50"/>
      <c r="K72" s="50"/>
      <c r="L72" s="50"/>
      <c r="M72" s="50"/>
      <c r="N72" s="50"/>
      <c r="O72" s="50"/>
      <c r="P72" s="50"/>
      <c r="Q72" s="50"/>
      <c r="R72" s="50"/>
      <c r="S72" s="50"/>
      <c r="T72" s="50"/>
      <c r="U72" s="50"/>
      <c r="V72" s="50"/>
      <c r="W72" s="50"/>
      <c r="X72" s="50"/>
      <c r="Y72" s="50"/>
      <c r="Z72" s="51"/>
    </row>
    <row r="73" spans="1:26">
      <c r="A73" s="49"/>
      <c r="B73" s="50"/>
      <c r="C73" s="50"/>
      <c r="D73" s="50"/>
      <c r="E73" s="50"/>
      <c r="F73" s="50"/>
      <c r="G73" s="50"/>
      <c r="H73" s="50"/>
      <c r="I73" s="50"/>
      <c r="J73" s="50"/>
      <c r="K73" s="50"/>
      <c r="L73" s="50"/>
      <c r="M73" s="50"/>
      <c r="N73" s="50"/>
      <c r="O73" s="50"/>
      <c r="P73" s="50"/>
      <c r="Q73" s="50"/>
      <c r="R73" s="50"/>
      <c r="S73" s="50"/>
      <c r="T73" s="50"/>
      <c r="U73" s="50"/>
      <c r="V73" s="50"/>
      <c r="W73" s="50"/>
      <c r="X73" s="50"/>
      <c r="Y73" s="50"/>
      <c r="Z73" s="51"/>
    </row>
    <row r="74" spans="1:26">
      <c r="A74" s="49"/>
      <c r="B74" s="50"/>
      <c r="C74" s="50"/>
      <c r="D74" s="50"/>
      <c r="E74" s="50"/>
      <c r="F74" s="50"/>
      <c r="G74" s="50"/>
      <c r="H74" s="50"/>
      <c r="I74" s="50"/>
      <c r="J74" s="50"/>
      <c r="K74" s="50"/>
      <c r="L74" s="50"/>
      <c r="M74" s="50"/>
      <c r="N74" s="50"/>
      <c r="O74" s="50"/>
      <c r="P74" s="50"/>
      <c r="Q74" s="50"/>
      <c r="R74" s="50"/>
      <c r="S74" s="50"/>
      <c r="T74" s="50"/>
      <c r="U74" s="50"/>
      <c r="V74" s="50"/>
      <c r="W74" s="50"/>
      <c r="X74" s="50"/>
      <c r="Y74" s="50"/>
      <c r="Z74" s="51"/>
    </row>
    <row r="75" spans="1:26">
      <c r="A75" s="49"/>
      <c r="B75" s="50"/>
      <c r="C75" s="50"/>
      <c r="D75" s="50"/>
      <c r="E75" s="50"/>
      <c r="F75" s="50"/>
      <c r="G75" s="50"/>
      <c r="H75" s="50"/>
      <c r="I75" s="50"/>
      <c r="J75" s="50"/>
      <c r="K75" s="50"/>
      <c r="L75" s="50"/>
      <c r="M75" s="50"/>
      <c r="N75" s="50"/>
      <c r="O75" s="50"/>
      <c r="P75" s="50"/>
      <c r="Q75" s="50"/>
      <c r="R75" s="50"/>
      <c r="S75" s="50"/>
      <c r="T75" s="50"/>
      <c r="U75" s="50"/>
      <c r="V75" s="50"/>
      <c r="W75" s="50"/>
      <c r="X75" s="50"/>
      <c r="Y75" s="50"/>
      <c r="Z75" s="51"/>
    </row>
    <row r="76" spans="1:26">
      <c r="A76" s="49"/>
      <c r="B76" s="50"/>
      <c r="C76" s="50"/>
      <c r="D76" s="50"/>
      <c r="E76" s="50"/>
      <c r="F76" s="50"/>
      <c r="G76" s="50"/>
      <c r="H76" s="50"/>
      <c r="I76" s="50"/>
      <c r="J76" s="50"/>
      <c r="K76" s="50"/>
      <c r="L76" s="50"/>
      <c r="M76" s="50"/>
      <c r="N76" s="50"/>
      <c r="O76" s="50"/>
      <c r="P76" s="50"/>
      <c r="Q76" s="50"/>
      <c r="R76" s="50"/>
      <c r="S76" s="50"/>
      <c r="T76" s="50"/>
      <c r="U76" s="50"/>
      <c r="V76" s="50"/>
      <c r="W76" s="50"/>
      <c r="X76" s="50"/>
      <c r="Y76" s="50"/>
      <c r="Z76" s="51"/>
    </row>
    <row r="77" spans="1:26">
      <c r="A77" s="49"/>
      <c r="B77" s="50"/>
      <c r="C77" s="50"/>
      <c r="D77" s="50"/>
      <c r="E77" s="50"/>
      <c r="F77" s="50"/>
      <c r="G77" s="50"/>
      <c r="H77" s="50"/>
      <c r="I77" s="50"/>
      <c r="J77" s="50"/>
      <c r="K77" s="50"/>
      <c r="L77" s="50"/>
      <c r="M77" s="50"/>
      <c r="N77" s="50"/>
      <c r="O77" s="50"/>
      <c r="P77" s="50"/>
      <c r="Q77" s="50"/>
      <c r="R77" s="50"/>
      <c r="S77" s="50"/>
      <c r="T77" s="50"/>
      <c r="U77" s="50"/>
      <c r="V77" s="50"/>
      <c r="W77" s="50"/>
      <c r="X77" s="50"/>
      <c r="Y77" s="50"/>
      <c r="Z77" s="51"/>
    </row>
    <row r="78" spans="1:26">
      <c r="A78" s="49"/>
      <c r="B78" s="50"/>
      <c r="C78" s="50"/>
      <c r="D78" s="50"/>
      <c r="E78" s="50"/>
      <c r="F78" s="50"/>
      <c r="G78" s="50"/>
      <c r="H78" s="50"/>
      <c r="I78" s="50"/>
      <c r="J78" s="50"/>
      <c r="K78" s="50"/>
      <c r="L78" s="50"/>
      <c r="M78" s="50"/>
      <c r="N78" s="50"/>
      <c r="O78" s="50"/>
      <c r="P78" s="50"/>
      <c r="Q78" s="50"/>
      <c r="R78" s="50"/>
      <c r="S78" s="50"/>
      <c r="T78" s="50"/>
      <c r="U78" s="50"/>
      <c r="V78" s="50"/>
      <c r="W78" s="50"/>
      <c r="X78" s="50"/>
      <c r="Y78" s="50"/>
      <c r="Z78" s="51"/>
    </row>
    <row r="79" spans="1:26">
      <c r="A79" s="49"/>
      <c r="B79" s="50"/>
      <c r="C79" s="50"/>
      <c r="D79" s="50"/>
      <c r="E79" s="50"/>
      <c r="F79" s="50"/>
      <c r="G79" s="50"/>
      <c r="H79" s="50"/>
      <c r="I79" s="50"/>
      <c r="J79" s="50"/>
      <c r="K79" s="50"/>
      <c r="L79" s="50"/>
      <c r="M79" s="50"/>
      <c r="N79" s="50"/>
      <c r="O79" s="50"/>
      <c r="P79" s="50"/>
      <c r="Q79" s="50"/>
      <c r="R79" s="50"/>
      <c r="S79" s="50"/>
      <c r="T79" s="50"/>
      <c r="U79" s="50"/>
      <c r="V79" s="50"/>
      <c r="W79" s="50"/>
      <c r="X79" s="50"/>
      <c r="Y79" s="50"/>
      <c r="Z79" s="51"/>
    </row>
    <row r="80" spans="1:26">
      <c r="A80" s="49"/>
      <c r="B80" s="50"/>
      <c r="C80" s="50"/>
      <c r="D80" s="50"/>
      <c r="E80" s="50"/>
      <c r="F80" s="50"/>
      <c r="G80" s="50"/>
      <c r="H80" s="50"/>
      <c r="I80" s="50"/>
      <c r="J80" s="50"/>
      <c r="K80" s="50"/>
      <c r="L80" s="50"/>
      <c r="M80" s="50"/>
      <c r="N80" s="50"/>
      <c r="O80" s="50"/>
      <c r="P80" s="50"/>
      <c r="Q80" s="50"/>
      <c r="R80" s="50"/>
      <c r="S80" s="50"/>
      <c r="T80" s="50"/>
      <c r="U80" s="50"/>
      <c r="V80" s="50"/>
      <c r="W80" s="50"/>
      <c r="X80" s="50"/>
      <c r="Y80" s="50"/>
      <c r="Z80" s="51"/>
    </row>
    <row r="81" spans="1:26">
      <c r="A81" s="49"/>
      <c r="B81" s="50"/>
      <c r="C81" s="50"/>
      <c r="D81" s="50"/>
      <c r="E81" s="50"/>
      <c r="F81" s="50"/>
      <c r="G81" s="50"/>
      <c r="H81" s="50"/>
      <c r="I81" s="50"/>
      <c r="J81" s="50"/>
      <c r="K81" s="50"/>
      <c r="L81" s="50"/>
      <c r="M81" s="50"/>
      <c r="N81" s="50"/>
      <c r="O81" s="50"/>
      <c r="P81" s="50"/>
      <c r="Q81" s="50"/>
      <c r="R81" s="50"/>
      <c r="S81" s="50"/>
      <c r="T81" s="50"/>
      <c r="U81" s="50"/>
      <c r="V81" s="50"/>
      <c r="W81" s="50"/>
      <c r="X81" s="50"/>
      <c r="Y81" s="50"/>
      <c r="Z81" s="51"/>
    </row>
    <row r="82" spans="1:26">
      <c r="A82" s="49"/>
      <c r="B82" s="50"/>
      <c r="C82" s="50"/>
      <c r="D82" s="50"/>
      <c r="E82" s="50"/>
      <c r="F82" s="50"/>
      <c r="G82" s="50"/>
      <c r="H82" s="50"/>
      <c r="I82" s="50"/>
      <c r="J82" s="50"/>
      <c r="K82" s="50"/>
      <c r="L82" s="50"/>
      <c r="M82" s="50"/>
      <c r="N82" s="50"/>
      <c r="O82" s="50"/>
      <c r="P82" s="50"/>
      <c r="Q82" s="50"/>
      <c r="R82" s="50"/>
      <c r="S82" s="50"/>
      <c r="T82" s="50"/>
      <c r="U82" s="50"/>
      <c r="V82" s="50"/>
      <c r="W82" s="50"/>
      <c r="X82" s="50"/>
      <c r="Y82" s="50"/>
      <c r="Z82" s="51"/>
    </row>
    <row r="83" spans="1:26">
      <c r="A83" s="49"/>
      <c r="B83" s="50"/>
      <c r="C83" s="50"/>
      <c r="D83" s="50"/>
      <c r="E83" s="50"/>
      <c r="F83" s="50"/>
      <c r="G83" s="50"/>
      <c r="H83" s="50"/>
      <c r="I83" s="50"/>
      <c r="J83" s="50"/>
      <c r="K83" s="50"/>
      <c r="L83" s="50"/>
      <c r="M83" s="50"/>
      <c r="N83" s="50"/>
      <c r="O83" s="50"/>
      <c r="P83" s="50"/>
      <c r="Q83" s="50"/>
      <c r="R83" s="50"/>
      <c r="S83" s="50"/>
      <c r="T83" s="50"/>
      <c r="U83" s="50"/>
      <c r="V83" s="50"/>
      <c r="W83" s="50"/>
      <c r="X83" s="50"/>
      <c r="Y83" s="50"/>
      <c r="Z83" s="51"/>
    </row>
    <row r="84" spans="1:26">
      <c r="A84" s="49"/>
      <c r="B84" s="50"/>
      <c r="C84" s="50"/>
      <c r="D84" s="50"/>
      <c r="E84" s="50"/>
      <c r="F84" s="50"/>
      <c r="G84" s="50"/>
      <c r="H84" s="50"/>
      <c r="I84" s="50"/>
      <c r="J84" s="50"/>
      <c r="K84" s="50"/>
      <c r="L84" s="50"/>
      <c r="M84" s="50"/>
      <c r="N84" s="50"/>
      <c r="O84" s="50"/>
      <c r="P84" s="50"/>
      <c r="Q84" s="50"/>
      <c r="R84" s="50"/>
      <c r="S84" s="50"/>
      <c r="T84" s="50"/>
      <c r="U84" s="50"/>
      <c r="V84" s="50"/>
      <c r="W84" s="50"/>
      <c r="X84" s="50"/>
      <c r="Y84" s="50"/>
      <c r="Z84" s="51"/>
    </row>
    <row r="85" spans="1:26">
      <c r="A85" s="49"/>
      <c r="B85" s="50"/>
      <c r="C85" s="50"/>
      <c r="D85" s="50"/>
      <c r="E85" s="50"/>
      <c r="F85" s="50"/>
      <c r="G85" s="50"/>
      <c r="H85" s="50"/>
      <c r="I85" s="50"/>
      <c r="J85" s="50"/>
      <c r="K85" s="50"/>
      <c r="L85" s="50"/>
      <c r="M85" s="50"/>
      <c r="N85" s="50"/>
      <c r="O85" s="50"/>
      <c r="P85" s="50"/>
      <c r="Q85" s="50"/>
      <c r="R85" s="50"/>
      <c r="S85" s="50"/>
      <c r="T85" s="50"/>
      <c r="U85" s="50"/>
      <c r="V85" s="50"/>
      <c r="W85" s="50"/>
      <c r="X85" s="50"/>
      <c r="Y85" s="50"/>
      <c r="Z85" s="51"/>
    </row>
    <row r="86" spans="1:26">
      <c r="A86" s="49"/>
      <c r="B86" s="50"/>
      <c r="C86" s="50"/>
      <c r="D86" s="50"/>
      <c r="E86" s="50"/>
      <c r="F86" s="50"/>
      <c r="G86" s="50"/>
      <c r="H86" s="50"/>
      <c r="I86" s="50"/>
      <c r="J86" s="50"/>
      <c r="K86" s="50"/>
      <c r="L86" s="50"/>
      <c r="M86" s="50"/>
      <c r="N86" s="50"/>
      <c r="O86" s="50"/>
      <c r="P86" s="50"/>
      <c r="Q86" s="50"/>
      <c r="R86" s="50"/>
      <c r="S86" s="50"/>
      <c r="T86" s="50"/>
      <c r="U86" s="50"/>
      <c r="V86" s="50"/>
      <c r="W86" s="50"/>
      <c r="X86" s="50"/>
      <c r="Y86" s="50"/>
      <c r="Z86" s="51"/>
    </row>
    <row r="87" spans="1:26">
      <c r="A87" s="49"/>
      <c r="B87" s="50"/>
      <c r="C87" s="50"/>
      <c r="D87" s="50"/>
      <c r="E87" s="50"/>
      <c r="F87" s="50"/>
      <c r="G87" s="50"/>
      <c r="H87" s="50"/>
      <c r="I87" s="50"/>
      <c r="J87" s="50"/>
      <c r="K87" s="50"/>
      <c r="L87" s="50"/>
      <c r="M87" s="50"/>
      <c r="N87" s="50"/>
      <c r="O87" s="50"/>
      <c r="P87" s="50"/>
      <c r="Q87" s="50"/>
      <c r="R87" s="50"/>
      <c r="S87" s="50"/>
      <c r="T87" s="50"/>
      <c r="U87" s="50"/>
      <c r="V87" s="50"/>
      <c r="W87" s="50"/>
      <c r="X87" s="50"/>
      <c r="Y87" s="50"/>
      <c r="Z87" s="51"/>
    </row>
    <row r="88" spans="1:26">
      <c r="A88" s="49"/>
      <c r="B88" s="50"/>
      <c r="C88" s="50"/>
      <c r="D88" s="50"/>
      <c r="E88" s="50"/>
      <c r="F88" s="50"/>
      <c r="G88" s="50"/>
      <c r="H88" s="50"/>
      <c r="I88" s="50"/>
      <c r="J88" s="50"/>
      <c r="K88" s="50"/>
      <c r="L88" s="50"/>
      <c r="M88" s="50"/>
      <c r="N88" s="50"/>
      <c r="O88" s="50"/>
      <c r="P88" s="50"/>
      <c r="Q88" s="50"/>
      <c r="R88" s="50"/>
      <c r="S88" s="50"/>
      <c r="T88" s="50"/>
      <c r="U88" s="50"/>
      <c r="V88" s="50"/>
      <c r="W88" s="50"/>
      <c r="X88" s="50"/>
      <c r="Y88" s="50"/>
      <c r="Z88" s="51"/>
    </row>
    <row r="89" spans="1:26">
      <c r="A89" s="49"/>
      <c r="B89" s="50"/>
      <c r="C89" s="50"/>
      <c r="D89" s="50"/>
      <c r="E89" s="50"/>
      <c r="F89" s="50"/>
      <c r="G89" s="50"/>
      <c r="H89" s="50"/>
      <c r="I89" s="50"/>
      <c r="J89" s="50"/>
      <c r="K89" s="50"/>
      <c r="L89" s="50"/>
      <c r="M89" s="50"/>
      <c r="N89" s="50"/>
      <c r="O89" s="50"/>
      <c r="P89" s="50"/>
      <c r="Q89" s="50"/>
      <c r="R89" s="50"/>
      <c r="S89" s="50"/>
      <c r="T89" s="50"/>
      <c r="U89" s="50"/>
      <c r="V89" s="50"/>
      <c r="W89" s="50"/>
      <c r="X89" s="50"/>
      <c r="Y89" s="50"/>
      <c r="Z89" s="51"/>
    </row>
    <row r="90" spans="1:26">
      <c r="A90" s="49"/>
      <c r="B90" s="50"/>
      <c r="C90" s="50"/>
      <c r="D90" s="50"/>
      <c r="E90" s="50"/>
      <c r="F90" s="50"/>
      <c r="G90" s="50"/>
      <c r="H90" s="50"/>
      <c r="I90" s="50"/>
      <c r="J90" s="50"/>
      <c r="K90" s="50"/>
      <c r="L90" s="50"/>
      <c r="M90" s="50"/>
      <c r="N90" s="50"/>
      <c r="O90" s="50"/>
      <c r="P90" s="50"/>
      <c r="Q90" s="50"/>
      <c r="R90" s="50"/>
      <c r="S90" s="50"/>
      <c r="T90" s="50"/>
      <c r="U90" s="50"/>
      <c r="V90" s="50"/>
      <c r="W90" s="50"/>
      <c r="X90" s="50"/>
      <c r="Y90" s="50"/>
      <c r="Z90" s="51"/>
    </row>
    <row r="91" spans="1:26">
      <c r="A91" s="49"/>
      <c r="B91" s="50"/>
      <c r="C91" s="50"/>
      <c r="D91" s="50"/>
      <c r="E91" s="50"/>
      <c r="F91" s="50"/>
      <c r="G91" s="50"/>
      <c r="H91" s="50"/>
      <c r="I91" s="50"/>
      <c r="J91" s="50"/>
      <c r="K91" s="50"/>
      <c r="L91" s="50"/>
      <c r="M91" s="50"/>
      <c r="N91" s="50"/>
      <c r="O91" s="50"/>
      <c r="P91" s="50"/>
      <c r="Q91" s="50"/>
      <c r="R91" s="50"/>
      <c r="S91" s="50"/>
      <c r="T91" s="50"/>
      <c r="U91" s="50"/>
      <c r="V91" s="50"/>
      <c r="W91" s="50"/>
      <c r="X91" s="50"/>
      <c r="Y91" s="50"/>
      <c r="Z91" s="51"/>
    </row>
    <row r="92" spans="1:26">
      <c r="A92" s="49"/>
      <c r="B92" s="50"/>
      <c r="C92" s="50"/>
      <c r="D92" s="50"/>
      <c r="E92" s="50"/>
      <c r="F92" s="50"/>
      <c r="G92" s="50"/>
      <c r="H92" s="50"/>
      <c r="I92" s="50"/>
      <c r="J92" s="50"/>
      <c r="K92" s="50"/>
      <c r="L92" s="50"/>
      <c r="M92" s="50"/>
      <c r="N92" s="50"/>
      <c r="O92" s="50"/>
      <c r="P92" s="50"/>
      <c r="Q92" s="50"/>
      <c r="R92" s="50"/>
      <c r="S92" s="50"/>
      <c r="T92" s="50"/>
      <c r="U92" s="50"/>
      <c r="V92" s="50"/>
      <c r="W92" s="50"/>
      <c r="X92" s="50"/>
      <c r="Y92" s="50"/>
      <c r="Z92" s="51"/>
    </row>
    <row r="93" spans="1:26">
      <c r="A93" s="49"/>
      <c r="B93" s="50"/>
      <c r="C93" s="50"/>
      <c r="D93" s="50"/>
      <c r="E93" s="50"/>
      <c r="F93" s="50"/>
      <c r="G93" s="50"/>
      <c r="H93" s="50"/>
      <c r="I93" s="50"/>
      <c r="J93" s="50"/>
      <c r="K93" s="50"/>
      <c r="L93" s="50"/>
      <c r="M93" s="50"/>
      <c r="N93" s="50"/>
      <c r="O93" s="50"/>
      <c r="P93" s="50"/>
      <c r="Q93" s="50"/>
      <c r="R93" s="50"/>
      <c r="S93" s="50"/>
      <c r="T93" s="50"/>
      <c r="U93" s="50"/>
      <c r="V93" s="50"/>
      <c r="W93" s="50"/>
      <c r="X93" s="50"/>
      <c r="Y93" s="50"/>
      <c r="Z93" s="51"/>
    </row>
    <row r="94" spans="1:26">
      <c r="A94" s="49"/>
      <c r="B94" s="50"/>
      <c r="C94" s="50"/>
      <c r="D94" s="50"/>
      <c r="E94" s="50"/>
      <c r="F94" s="50"/>
      <c r="G94" s="50"/>
      <c r="H94" s="50"/>
      <c r="I94" s="50"/>
      <c r="J94" s="50"/>
      <c r="K94" s="50"/>
      <c r="L94" s="50"/>
      <c r="M94" s="50"/>
      <c r="N94" s="50"/>
      <c r="O94" s="50"/>
      <c r="P94" s="50"/>
      <c r="Q94" s="50"/>
      <c r="R94" s="50"/>
      <c r="S94" s="50"/>
      <c r="T94" s="50"/>
      <c r="U94" s="50"/>
      <c r="V94" s="50"/>
      <c r="W94" s="50"/>
      <c r="X94" s="50"/>
      <c r="Y94" s="50"/>
      <c r="Z94" s="51"/>
    </row>
    <row r="95" spans="1:26">
      <c r="A95" s="49"/>
      <c r="B95" s="50"/>
      <c r="C95" s="50"/>
      <c r="D95" s="50"/>
      <c r="E95" s="50"/>
      <c r="F95" s="50"/>
      <c r="G95" s="50"/>
      <c r="H95" s="50"/>
      <c r="I95" s="50"/>
      <c r="J95" s="50"/>
      <c r="K95" s="50"/>
      <c r="L95" s="50"/>
      <c r="M95" s="50"/>
      <c r="N95" s="50"/>
      <c r="O95" s="50"/>
      <c r="P95" s="50"/>
      <c r="Q95" s="50"/>
      <c r="R95" s="50"/>
      <c r="S95" s="50"/>
      <c r="T95" s="50"/>
      <c r="U95" s="50"/>
      <c r="V95" s="50"/>
      <c r="W95" s="50"/>
      <c r="X95" s="50"/>
      <c r="Y95" s="50"/>
      <c r="Z95" s="51"/>
    </row>
    <row r="96" spans="1:26">
      <c r="A96" s="49"/>
      <c r="B96" s="50"/>
      <c r="C96" s="50"/>
      <c r="D96" s="50"/>
      <c r="E96" s="50"/>
      <c r="F96" s="50"/>
      <c r="G96" s="50"/>
      <c r="H96" s="50"/>
      <c r="I96" s="50"/>
      <c r="J96" s="50"/>
      <c r="K96" s="50"/>
      <c r="L96" s="50"/>
      <c r="M96" s="50"/>
      <c r="N96" s="50"/>
      <c r="O96" s="50"/>
      <c r="P96" s="50"/>
      <c r="Q96" s="50"/>
      <c r="R96" s="50"/>
      <c r="S96" s="50"/>
      <c r="T96" s="50"/>
      <c r="U96" s="50"/>
      <c r="V96" s="50"/>
      <c r="W96" s="50"/>
      <c r="X96" s="50"/>
      <c r="Y96" s="50"/>
      <c r="Z96" s="51"/>
    </row>
    <row r="97" spans="1:26">
      <c r="A97" s="49"/>
      <c r="B97" s="50"/>
      <c r="C97" s="50"/>
      <c r="D97" s="50"/>
      <c r="E97" s="50"/>
      <c r="F97" s="50"/>
      <c r="G97" s="50"/>
      <c r="H97" s="50"/>
      <c r="I97" s="50"/>
      <c r="J97" s="50"/>
      <c r="K97" s="50"/>
      <c r="L97" s="50"/>
      <c r="M97" s="50"/>
      <c r="N97" s="50"/>
      <c r="O97" s="50"/>
      <c r="P97" s="50"/>
      <c r="Q97" s="50"/>
      <c r="R97" s="50"/>
      <c r="S97" s="50"/>
      <c r="T97" s="50"/>
      <c r="U97" s="50"/>
      <c r="V97" s="50"/>
      <c r="W97" s="50"/>
      <c r="X97" s="50"/>
      <c r="Y97" s="50"/>
      <c r="Z97" s="51"/>
    </row>
    <row r="98" spans="1:26">
      <c r="A98" s="49"/>
      <c r="B98" s="50"/>
      <c r="C98" s="50"/>
      <c r="D98" s="50"/>
      <c r="E98" s="50"/>
      <c r="F98" s="50"/>
      <c r="G98" s="50"/>
      <c r="H98" s="50"/>
      <c r="I98" s="50"/>
      <c r="J98" s="50"/>
      <c r="K98" s="50"/>
      <c r="L98" s="50"/>
      <c r="M98" s="50"/>
      <c r="N98" s="50"/>
      <c r="O98" s="50"/>
      <c r="P98" s="50"/>
      <c r="Q98" s="50"/>
      <c r="R98" s="50"/>
      <c r="S98" s="50"/>
      <c r="T98" s="50"/>
      <c r="U98" s="50"/>
      <c r="V98" s="50"/>
      <c r="W98" s="50"/>
      <c r="X98" s="50"/>
      <c r="Y98" s="50"/>
      <c r="Z98" s="51"/>
    </row>
    <row r="99" spans="1:26">
      <c r="A99" s="49"/>
      <c r="B99" s="50"/>
      <c r="C99" s="50"/>
      <c r="D99" s="50"/>
      <c r="E99" s="50"/>
      <c r="F99" s="50"/>
      <c r="G99" s="50"/>
      <c r="H99" s="50"/>
      <c r="I99" s="50"/>
      <c r="J99" s="50"/>
      <c r="K99" s="50"/>
      <c r="L99" s="50"/>
      <c r="M99" s="50"/>
      <c r="N99" s="50"/>
      <c r="O99" s="50"/>
      <c r="P99" s="50"/>
      <c r="Q99" s="50"/>
      <c r="R99" s="50"/>
      <c r="S99" s="50"/>
      <c r="T99" s="50"/>
      <c r="U99" s="50"/>
      <c r="V99" s="50"/>
      <c r="W99" s="50"/>
      <c r="X99" s="50"/>
      <c r="Y99" s="50"/>
      <c r="Z99" s="51"/>
    </row>
    <row r="100" spans="1:26">
      <c r="A100" s="49"/>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1"/>
    </row>
    <row r="101" spans="1:26">
      <c r="A101" s="49"/>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1"/>
    </row>
    <row r="102" spans="1:26">
      <c r="A102" s="49"/>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1"/>
    </row>
    <row r="103" spans="1:26">
      <c r="A103" s="49"/>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1"/>
    </row>
    <row r="104" spans="1:26">
      <c r="A104" s="49"/>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1"/>
    </row>
    <row r="105" spans="1:26">
      <c r="A105" s="49"/>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1"/>
    </row>
    <row r="106" spans="1:26">
      <c r="A106" s="49"/>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1"/>
    </row>
    <row r="107" spans="1:26">
      <c r="A107" s="49"/>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1"/>
    </row>
    <row r="108" spans="1:26">
      <c r="A108" s="49"/>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1"/>
    </row>
    <row r="109" spans="1:26">
      <c r="A109" s="49"/>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1"/>
    </row>
    <row r="110" spans="1:26">
      <c r="A110" s="49"/>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1"/>
    </row>
    <row r="111" spans="1:26">
      <c r="A111" s="49"/>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1"/>
    </row>
    <row r="112" spans="1:26">
      <c r="A112" s="49"/>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1"/>
    </row>
    <row r="113" spans="1:26">
      <c r="A113" s="49"/>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1"/>
    </row>
    <row r="114" spans="1:26">
      <c r="A114" s="49"/>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1"/>
    </row>
    <row r="115" spans="1:26">
      <c r="A115" s="49"/>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1"/>
    </row>
    <row r="116" spans="1:26">
      <c r="A116" s="49"/>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1"/>
    </row>
    <row r="117" spans="1:26">
      <c r="A117" s="49"/>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1"/>
    </row>
    <row r="118" spans="1:26">
      <c r="A118" s="49"/>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1"/>
    </row>
    <row r="119" spans="1:26">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1"/>
    </row>
    <row r="120" spans="1:26">
      <c r="A120" s="49"/>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1"/>
    </row>
    <row r="121" spans="1:26">
      <c r="A121" s="49"/>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1"/>
    </row>
    <row r="122" spans="1:26">
      <c r="A122" s="49"/>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1"/>
    </row>
    <row r="123" spans="1:26">
      <c r="A123" s="49"/>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1"/>
    </row>
    <row r="124" spans="1:26">
      <c r="A124" s="49"/>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1"/>
    </row>
    <row r="125" spans="1:26">
      <c r="A125" s="49"/>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1"/>
    </row>
    <row r="126" spans="1:26">
      <c r="A126" s="49"/>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1"/>
    </row>
    <row r="127" spans="1:26">
      <c r="A127" s="49"/>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1"/>
    </row>
    <row r="128" spans="1:26">
      <c r="A128" s="49"/>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1"/>
    </row>
    <row r="129" spans="1:26">
      <c r="A129" s="49"/>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1"/>
    </row>
    <row r="130" spans="1:26">
      <c r="A130" s="49"/>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1"/>
    </row>
    <row r="131" spans="1:26">
      <c r="A131" s="49"/>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1"/>
    </row>
    <row r="132" spans="1:26">
      <c r="A132" s="49"/>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1"/>
    </row>
    <row r="133" spans="1:26">
      <c r="A133" s="49"/>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1"/>
    </row>
    <row r="134" spans="1:26">
      <c r="A134" s="49"/>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1"/>
    </row>
    <row r="135" spans="1:26">
      <c r="A135" s="49"/>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1"/>
    </row>
    <row r="136" spans="1:26">
      <c r="A136" s="49"/>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1"/>
    </row>
    <row r="137" spans="1:26">
      <c r="A137" s="49"/>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1"/>
    </row>
    <row r="138" spans="1:26">
      <c r="A138" s="49"/>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1"/>
    </row>
    <row r="139" spans="1:26">
      <c r="A139" s="49"/>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1"/>
    </row>
    <row r="140" spans="1:26">
      <c r="A140" s="49"/>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1"/>
    </row>
    <row r="141" spans="1:26">
      <c r="A141" s="49"/>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1"/>
    </row>
    <row r="142" spans="1:26">
      <c r="A142" s="49"/>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1"/>
    </row>
    <row r="143" spans="1:26">
      <c r="A143" s="49"/>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1"/>
    </row>
    <row r="144" spans="1:26">
      <c r="A144" s="49"/>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1"/>
    </row>
    <row r="145" spans="1:26">
      <c r="A145" s="49"/>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1"/>
    </row>
    <row r="146" spans="1:26">
      <c r="A146" s="49"/>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1"/>
    </row>
    <row r="147" spans="1:26">
      <c r="A147" s="49"/>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1"/>
    </row>
    <row r="148" spans="1:26">
      <c r="A148" s="49"/>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1"/>
    </row>
    <row r="149" spans="1:26">
      <c r="A149" s="49"/>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1"/>
    </row>
    <row r="150" spans="1:26">
      <c r="A150" s="49"/>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1"/>
    </row>
    <row r="151" spans="1:26">
      <c r="A151" s="49"/>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1"/>
    </row>
    <row r="152" spans="1:26">
      <c r="A152" s="49"/>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1"/>
    </row>
    <row r="153" spans="1:26">
      <c r="A153" s="49"/>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1"/>
    </row>
    <row r="154" spans="1:26">
      <c r="A154" s="49"/>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1"/>
    </row>
    <row r="155" spans="1:26">
      <c r="A155" s="49"/>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1"/>
    </row>
    <row r="156" spans="1:26">
      <c r="A156" s="49"/>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1"/>
    </row>
    <row r="157" spans="1:26">
      <c r="A157" s="49"/>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1"/>
    </row>
    <row r="158" spans="1:26">
      <c r="A158" s="49"/>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1"/>
    </row>
    <row r="159" spans="1:26">
      <c r="A159" s="49"/>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1"/>
    </row>
    <row r="160" spans="1:26">
      <c r="A160" s="49"/>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1"/>
    </row>
    <row r="161" spans="1:26">
      <c r="A161" s="49"/>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1"/>
    </row>
    <row r="162" spans="1:26">
      <c r="A162" s="49"/>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1"/>
    </row>
    <row r="163" spans="1:26">
      <c r="A163" s="49"/>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1"/>
    </row>
    <row r="164" spans="1:26">
      <c r="A164" s="49"/>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1"/>
    </row>
    <row r="165" spans="1:26">
      <c r="A165" s="49"/>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1"/>
    </row>
    <row r="166" spans="1:26">
      <c r="A166" s="49"/>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1"/>
    </row>
    <row r="167" spans="1:26">
      <c r="A167" s="49"/>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1"/>
    </row>
    <row r="168" spans="1:26">
      <c r="A168" s="49"/>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1"/>
    </row>
    <row r="169" spans="1:26">
      <c r="A169" s="49"/>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1"/>
    </row>
    <row r="170" spans="1:26">
      <c r="A170" s="49"/>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1"/>
    </row>
    <row r="171" spans="1:26">
      <c r="A171" s="49"/>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1"/>
    </row>
    <row r="172" spans="1:26">
      <c r="A172" s="49"/>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1"/>
    </row>
    <row r="173" spans="1:26">
      <c r="A173" s="49"/>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1"/>
    </row>
    <row r="174" spans="1:26">
      <c r="A174" s="49"/>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1"/>
    </row>
    <row r="175" spans="1:26">
      <c r="A175" s="49"/>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1"/>
    </row>
    <row r="176" spans="1:26">
      <c r="A176" s="49"/>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1"/>
    </row>
    <row r="177" spans="1:26">
      <c r="A177" s="49"/>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1"/>
    </row>
    <row r="178" spans="1:26">
      <c r="A178" s="49"/>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1"/>
    </row>
    <row r="179" spans="1:26">
      <c r="A179" s="49"/>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1"/>
    </row>
    <row r="180" spans="1:26">
      <c r="A180" s="49"/>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1"/>
    </row>
    <row r="181" spans="1:26">
      <c r="A181" s="49"/>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1"/>
    </row>
    <row r="182" spans="1:26">
      <c r="A182" s="49"/>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1"/>
    </row>
    <row r="183" spans="1:26">
      <c r="A183" s="49"/>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1"/>
    </row>
    <row r="184" spans="1:26">
      <c r="A184" s="49"/>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1"/>
    </row>
    <row r="185" spans="1:26">
      <c r="A185" s="49"/>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1"/>
    </row>
    <row r="186" spans="1:26">
      <c r="A186" s="49"/>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1"/>
    </row>
    <row r="187" spans="1:26">
      <c r="A187" s="49"/>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1"/>
    </row>
    <row r="188" spans="1:26">
      <c r="A188" s="49"/>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1"/>
    </row>
    <row r="189" spans="1:26">
      <c r="A189" s="49"/>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1"/>
    </row>
    <row r="190" spans="1:26">
      <c r="A190" s="49"/>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1"/>
    </row>
    <row r="191" spans="1:26">
      <c r="A191" s="49"/>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1"/>
    </row>
    <row r="192" spans="1:26">
      <c r="A192" s="49"/>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1"/>
    </row>
    <row r="193" spans="1:26">
      <c r="A193" s="49"/>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1"/>
    </row>
    <row r="194" spans="1:26">
      <c r="A194" s="49"/>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1"/>
    </row>
    <row r="195" spans="1:26">
      <c r="A195" s="49"/>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1"/>
    </row>
    <row r="196" spans="1:26">
      <c r="A196" s="49"/>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1"/>
    </row>
    <row r="197" spans="1:26">
      <c r="A197" s="49"/>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1"/>
    </row>
    <row r="198" spans="1:26">
      <c r="A198" s="49"/>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1"/>
    </row>
    <row r="199" spans="1:26">
      <c r="A199" s="49"/>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1"/>
    </row>
    <row r="200" spans="1:26">
      <c r="A200" s="49"/>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1"/>
    </row>
    <row r="201" spans="1:26">
      <c r="A201" s="49"/>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1"/>
    </row>
    <row r="202" spans="1:26">
      <c r="A202" s="49"/>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1"/>
    </row>
    <row r="203" spans="1:26">
      <c r="A203" s="49"/>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1"/>
    </row>
    <row r="204" spans="1:26">
      <c r="A204" s="49"/>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1"/>
    </row>
    <row r="205" spans="1:26">
      <c r="A205" s="49"/>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1"/>
    </row>
    <row r="206" spans="1:26">
      <c r="A206" s="49"/>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1"/>
    </row>
    <row r="207" spans="1:26">
      <c r="A207" s="49"/>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1"/>
    </row>
    <row r="208" spans="1:26">
      <c r="A208" s="49"/>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1"/>
    </row>
    <row r="209" spans="1:26">
      <c r="A209" s="49"/>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1"/>
    </row>
    <row r="210" spans="1:26">
      <c r="A210" s="49"/>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1"/>
    </row>
    <row r="211" spans="1:26">
      <c r="A211" s="49"/>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1"/>
    </row>
    <row r="212" spans="1:26">
      <c r="A212" s="49"/>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1"/>
    </row>
    <row r="213" spans="1:26">
      <c r="A213" s="49"/>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1"/>
    </row>
    <row r="214" spans="1:26">
      <c r="A214" s="49"/>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1"/>
    </row>
    <row r="215" spans="1:26">
      <c r="A215" s="49"/>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1"/>
    </row>
    <row r="216" spans="1:26">
      <c r="A216" s="49"/>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1"/>
    </row>
    <row r="217" spans="1:26">
      <c r="A217" s="49"/>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1"/>
    </row>
    <row r="218" spans="1:26">
      <c r="A218" s="49"/>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1"/>
    </row>
    <row r="219" spans="1:26">
      <c r="A219" s="49"/>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1"/>
    </row>
    <row r="220" spans="1:26">
      <c r="A220" s="49"/>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1"/>
    </row>
    <row r="221" spans="1:26">
      <c r="A221" s="49"/>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1"/>
    </row>
    <row r="222" spans="1:26">
      <c r="A222" s="49"/>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1"/>
    </row>
    <row r="223" spans="1:26">
      <c r="A223" s="49"/>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1"/>
    </row>
    <row r="224" spans="1:26">
      <c r="A224" s="49"/>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1"/>
    </row>
    <row r="225" spans="1:26">
      <c r="A225" s="49"/>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1"/>
    </row>
    <row r="226" spans="1:26">
      <c r="A226" s="49"/>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1"/>
    </row>
    <row r="227" spans="1:26">
      <c r="A227" s="49"/>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1"/>
    </row>
    <row r="228" spans="1:26">
      <c r="A228" s="49"/>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1"/>
    </row>
    <row r="229" spans="1:26">
      <c r="A229" s="49"/>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1"/>
    </row>
    <row r="230" spans="1:26">
      <c r="A230" s="49"/>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1"/>
    </row>
    <row r="231" spans="1:26">
      <c r="A231" s="49"/>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1"/>
    </row>
    <row r="232" spans="1:26">
      <c r="A232" s="49"/>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1"/>
    </row>
    <row r="233" spans="1:26">
      <c r="A233" s="49"/>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1"/>
    </row>
    <row r="234" spans="1:26">
      <c r="A234" s="49"/>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1"/>
    </row>
    <row r="235" spans="1:26">
      <c r="A235" s="49"/>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1"/>
    </row>
    <row r="236" spans="1:26">
      <c r="A236" s="49"/>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1"/>
    </row>
    <row r="237" spans="1:26">
      <c r="A237" s="49"/>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1"/>
    </row>
    <row r="238" spans="1:26">
      <c r="A238" s="49"/>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1"/>
    </row>
    <row r="239" spans="1:26">
      <c r="A239" s="49"/>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1"/>
    </row>
    <row r="240" spans="1:26">
      <c r="A240" s="49"/>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1"/>
    </row>
    <row r="241" spans="1:26">
      <c r="A241" s="49"/>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1"/>
    </row>
    <row r="242" spans="1:26">
      <c r="A242" s="49"/>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1"/>
    </row>
    <row r="243" spans="1:26">
      <c r="A243" s="49"/>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1"/>
    </row>
    <row r="244" spans="1:26">
      <c r="A244" s="49"/>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1"/>
    </row>
    <row r="245" spans="1:26">
      <c r="A245" s="49"/>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1"/>
    </row>
    <row r="246" spans="1:26">
      <c r="A246" s="49"/>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1"/>
    </row>
    <row r="247" spans="1:26">
      <c r="A247" s="49"/>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1"/>
    </row>
    <row r="248" spans="1:26">
      <c r="A248" s="49"/>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1"/>
    </row>
    <row r="249" spans="1:26">
      <c r="A249" s="49"/>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1"/>
    </row>
    <row r="250" spans="1:26">
      <c r="A250" s="49"/>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1"/>
    </row>
    <row r="251" spans="1:26">
      <c r="A251" s="49"/>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1"/>
    </row>
    <row r="252" spans="1:26">
      <c r="A252" s="49"/>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1"/>
    </row>
    <row r="253" spans="1:26">
      <c r="A253" s="49"/>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1"/>
    </row>
    <row r="254" spans="1:26">
      <c r="A254" s="49"/>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1"/>
    </row>
    <row r="255" spans="1:26">
      <c r="A255" s="49"/>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1"/>
    </row>
    <row r="256" spans="1:26">
      <c r="A256" s="49"/>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1"/>
    </row>
    <row r="257" spans="1:26">
      <c r="A257" s="49"/>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1"/>
    </row>
    <row r="258" spans="1:26">
      <c r="A258" s="49"/>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1"/>
    </row>
    <row r="259" spans="1:26">
      <c r="A259" s="49"/>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1"/>
    </row>
    <row r="260" spans="1:26">
      <c r="A260" s="49"/>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1"/>
    </row>
    <row r="261" spans="1:26">
      <c r="A261" s="49"/>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1"/>
    </row>
    <row r="262" spans="1:26">
      <c r="A262" s="49"/>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1"/>
    </row>
    <row r="263" spans="1:26">
      <c r="A263" s="49"/>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1"/>
    </row>
    <row r="264" spans="1:26">
      <c r="A264" s="49"/>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1"/>
    </row>
    <row r="265" spans="1:26">
      <c r="A265" s="49"/>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1"/>
    </row>
    <row r="266" spans="1:26">
      <c r="A266" s="49"/>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1"/>
    </row>
    <row r="267" spans="1:26">
      <c r="A267" s="49"/>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1"/>
    </row>
    <row r="268" spans="1:26">
      <c r="A268" s="49"/>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1"/>
    </row>
    <row r="269" spans="1:26">
      <c r="A269" s="49"/>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1"/>
    </row>
    <row r="270" spans="1:26">
      <c r="A270" s="49"/>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1"/>
    </row>
    <row r="271" spans="1:26">
      <c r="A271" s="49"/>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1"/>
    </row>
    <row r="272" spans="1:26">
      <c r="A272" s="49"/>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1"/>
    </row>
    <row r="273" spans="1:26">
      <c r="A273" s="49"/>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1"/>
    </row>
    <row r="274" spans="1:26">
      <c r="A274" s="49"/>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1"/>
    </row>
    <row r="275" spans="1:26">
      <c r="A275" s="49"/>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1"/>
    </row>
    <row r="276" spans="1:26">
      <c r="A276" s="49"/>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1"/>
    </row>
    <row r="277" spans="1:26">
      <c r="A277" s="49"/>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1"/>
    </row>
    <row r="278" spans="1:26">
      <c r="A278" s="49"/>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1"/>
    </row>
    <row r="279" spans="1:26">
      <c r="A279" s="49"/>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1"/>
    </row>
    <row r="280" spans="1:26">
      <c r="A280" s="49"/>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1"/>
    </row>
    <row r="281" spans="1:26">
      <c r="A281" s="49"/>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1"/>
    </row>
    <row r="282" spans="1:26">
      <c r="A282" s="49"/>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1"/>
    </row>
    <row r="283" spans="1:26">
      <c r="A283" s="49"/>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1"/>
    </row>
    <row r="284" spans="1:26">
      <c r="A284" s="49"/>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1"/>
    </row>
    <row r="285" spans="1:26">
      <c r="A285" s="49"/>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1"/>
    </row>
    <row r="286" spans="1:26">
      <c r="A286" s="49"/>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1"/>
    </row>
    <row r="287" spans="1:26">
      <c r="A287" s="49"/>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1"/>
    </row>
    <row r="288" spans="1:26">
      <c r="A288" s="49"/>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1"/>
    </row>
    <row r="289" spans="1:26">
      <c r="A289" s="49"/>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1"/>
    </row>
    <row r="290" spans="1:26">
      <c r="A290" s="49"/>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1"/>
    </row>
    <row r="291" spans="1:26">
      <c r="A291" s="49"/>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1"/>
    </row>
    <row r="292" spans="1:26">
      <c r="A292" s="49"/>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1"/>
    </row>
    <row r="293" spans="1:26">
      <c r="A293" s="49"/>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1"/>
    </row>
    <row r="294" spans="1:26">
      <c r="A294" s="49"/>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1"/>
    </row>
    <row r="295" spans="1:26">
      <c r="A295" s="49"/>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1"/>
    </row>
    <row r="296" spans="1:26">
      <c r="A296" s="49"/>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1"/>
    </row>
    <row r="297" spans="1:26">
      <c r="A297" s="49"/>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1"/>
    </row>
    <row r="298" spans="1:26">
      <c r="A298" s="49"/>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1"/>
    </row>
    <row r="299" spans="1:26">
      <c r="A299" s="49"/>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1"/>
    </row>
    <row r="300" spans="1:26">
      <c r="A300" s="49"/>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1"/>
    </row>
    <row r="301" spans="1:26">
      <c r="A301" s="49"/>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1"/>
    </row>
    <row r="302" spans="1:26">
      <c r="A302" s="49"/>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1"/>
    </row>
    <row r="303" spans="1:26">
      <c r="A303" s="49"/>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1"/>
    </row>
    <row r="304" spans="1:26">
      <c r="A304" s="49"/>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1"/>
    </row>
    <row r="305" spans="1:26">
      <c r="A305" s="49"/>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1"/>
    </row>
    <row r="306" spans="1:26">
      <c r="A306" s="49"/>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1"/>
    </row>
    <row r="307" spans="1:26">
      <c r="A307" s="49"/>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1"/>
    </row>
    <row r="308" spans="1:26">
      <c r="A308" s="49"/>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1"/>
    </row>
    <row r="309" spans="1:26">
      <c r="A309" s="49"/>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1"/>
    </row>
    <row r="310" spans="1:26">
      <c r="A310" s="49"/>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1"/>
    </row>
    <row r="311" spans="1:26">
      <c r="A311" s="49"/>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1"/>
    </row>
    <row r="312" spans="1:26">
      <c r="A312" s="49"/>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1"/>
    </row>
    <row r="313" spans="1:26">
      <c r="A313" s="49"/>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1"/>
    </row>
    <row r="314" spans="1:26">
      <c r="A314" s="49"/>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1"/>
    </row>
    <row r="315" spans="1:26">
      <c r="A315" s="49"/>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1"/>
    </row>
    <row r="316" spans="1:26">
      <c r="A316" s="49"/>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1"/>
    </row>
    <row r="317" spans="1:26">
      <c r="A317" s="49"/>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1"/>
    </row>
    <row r="318" spans="1:26">
      <c r="A318" s="49"/>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1"/>
    </row>
    <row r="319" spans="1:26">
      <c r="A319" s="49"/>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1"/>
    </row>
    <row r="320" spans="1:26">
      <c r="A320" s="49"/>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1"/>
    </row>
    <row r="321" spans="1:26">
      <c r="A321" s="49"/>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1"/>
    </row>
    <row r="322" spans="1:26">
      <c r="A322" s="49"/>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1"/>
    </row>
    <row r="323" spans="1:26">
      <c r="A323" s="49"/>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1"/>
    </row>
    <row r="324" spans="1:26">
      <c r="A324" s="49"/>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1"/>
    </row>
    <row r="325" spans="1:26">
      <c r="A325" s="49"/>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1"/>
    </row>
    <row r="326" spans="1:26">
      <c r="A326" s="49"/>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1"/>
    </row>
    <row r="327" spans="1:26">
      <c r="A327" s="49"/>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1"/>
    </row>
    <row r="328" spans="1:26">
      <c r="A328" s="49"/>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1"/>
    </row>
    <row r="329" spans="1:26">
      <c r="A329" s="49"/>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1"/>
    </row>
    <row r="330" spans="1:26">
      <c r="A330" s="49"/>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1"/>
    </row>
    <row r="331" spans="1:26">
      <c r="A331" s="49"/>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1"/>
    </row>
    <row r="332" spans="1:26">
      <c r="A332" s="49"/>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1"/>
    </row>
    <row r="333" spans="1:26">
      <c r="A333" s="49"/>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1"/>
    </row>
    <row r="334" spans="1:26">
      <c r="A334" s="49"/>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1"/>
    </row>
    <row r="335" spans="1:26">
      <c r="A335" s="49"/>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1"/>
    </row>
    <row r="336" spans="1:26">
      <c r="A336" s="49"/>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1"/>
    </row>
    <row r="337" spans="1:26">
      <c r="A337" s="49"/>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1"/>
    </row>
    <row r="338" spans="1:26">
      <c r="A338" s="49"/>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1"/>
    </row>
    <row r="339" spans="1:26">
      <c r="A339" s="49"/>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1"/>
    </row>
    <row r="340" spans="1:26">
      <c r="A340" s="49"/>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1"/>
    </row>
    <row r="341" spans="1:26">
      <c r="A341" s="49"/>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1"/>
    </row>
    <row r="342" spans="1:26">
      <c r="A342" s="49"/>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1"/>
    </row>
    <row r="343" spans="1:26">
      <c r="A343" s="49"/>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1"/>
    </row>
    <row r="344" spans="1:26">
      <c r="A344" s="49"/>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1"/>
    </row>
    <row r="345" spans="1:26">
      <c r="A345" s="49"/>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1"/>
    </row>
    <row r="346" spans="1:26">
      <c r="A346" s="49"/>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1"/>
    </row>
    <row r="347" spans="1:26">
      <c r="A347" s="49"/>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1"/>
    </row>
    <row r="348" spans="1:26">
      <c r="A348" s="49"/>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1"/>
    </row>
    <row r="349" spans="1:26">
      <c r="A349" s="49"/>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1"/>
    </row>
    <row r="350" spans="1:26">
      <c r="A350" s="49"/>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1"/>
    </row>
    <row r="351" spans="1:26">
      <c r="A351" s="49"/>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1"/>
    </row>
    <row r="352" spans="1:26">
      <c r="A352" s="49"/>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1"/>
    </row>
    <row r="353" spans="1:26">
      <c r="A353" s="49"/>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1"/>
    </row>
    <row r="354" spans="1:26">
      <c r="A354" s="49"/>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1"/>
    </row>
    <row r="355" spans="1:26">
      <c r="A355" s="49"/>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1"/>
    </row>
    <row r="356" spans="1:26">
      <c r="A356" s="49"/>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1"/>
    </row>
    <row r="357" spans="1:26">
      <c r="A357" s="49"/>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1"/>
    </row>
    <row r="358" spans="1:26">
      <c r="A358" s="49"/>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1"/>
    </row>
    <row r="359" spans="1:26">
      <c r="A359" s="49"/>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1"/>
    </row>
    <row r="360" spans="1:26">
      <c r="A360" s="49"/>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1"/>
    </row>
    <row r="361" spans="1:26">
      <c r="A361" s="49"/>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1"/>
    </row>
    <row r="362" spans="1:26">
      <c r="A362" s="49"/>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1"/>
    </row>
    <row r="363" spans="1:26">
      <c r="A363" s="49"/>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1"/>
    </row>
    <row r="364" spans="1:26">
      <c r="A364" s="49"/>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1"/>
    </row>
    <row r="365" spans="1:26">
      <c r="A365" s="49"/>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1"/>
    </row>
    <row r="366" spans="1:26">
      <c r="A366" s="49"/>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1"/>
    </row>
    <row r="367" spans="1:26">
      <c r="A367" s="49"/>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1"/>
    </row>
    <row r="368" spans="1:26">
      <c r="A368" s="49"/>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1"/>
    </row>
    <row r="369" spans="1:26">
      <c r="A369" s="49"/>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1"/>
    </row>
    <row r="370" spans="1:26">
      <c r="A370" s="49"/>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1"/>
    </row>
    <row r="371" spans="1:26">
      <c r="A371" s="49"/>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1"/>
    </row>
    <row r="372" spans="1:26">
      <c r="A372" s="49"/>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1"/>
    </row>
    <row r="373" spans="1:26">
      <c r="A373" s="49"/>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1"/>
    </row>
    <row r="374" spans="1:26">
      <c r="A374" s="49"/>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1"/>
    </row>
    <row r="375" spans="1:26">
      <c r="A375" s="49"/>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1"/>
    </row>
    <row r="376" spans="1:26">
      <c r="A376" s="49"/>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1"/>
    </row>
    <row r="377" spans="1:26">
      <c r="A377" s="49"/>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1"/>
    </row>
    <row r="378" spans="1:26">
      <c r="A378" s="49"/>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1"/>
    </row>
    <row r="379" spans="1:26">
      <c r="A379" s="49"/>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1"/>
    </row>
    <row r="380" spans="1:26">
      <c r="A380" s="49"/>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1"/>
    </row>
    <row r="381" spans="1:26">
      <c r="A381" s="49"/>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1"/>
    </row>
    <row r="382" spans="1:26">
      <c r="A382" s="49"/>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1"/>
    </row>
    <row r="383" spans="1:26">
      <c r="A383" s="49"/>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1"/>
    </row>
    <row r="384" spans="1:26">
      <c r="A384" s="49"/>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1"/>
    </row>
    <row r="385" spans="1:26">
      <c r="A385" s="49"/>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1"/>
    </row>
    <row r="386" spans="1:26">
      <c r="A386" s="49"/>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1"/>
    </row>
    <row r="387" spans="1:26">
      <c r="A387" s="49"/>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1"/>
    </row>
    <row r="388" spans="1:26">
      <c r="A388" s="49"/>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1"/>
    </row>
    <row r="389" spans="1:26">
      <c r="A389" s="49"/>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1"/>
    </row>
    <row r="390" spans="1:26">
      <c r="A390" s="49"/>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1"/>
    </row>
    <row r="391" spans="1:26">
      <c r="A391" s="49"/>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1"/>
    </row>
    <row r="392" spans="1:26">
      <c r="A392" s="49"/>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1"/>
    </row>
    <row r="393" spans="1:26">
      <c r="A393" s="49"/>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1"/>
    </row>
    <row r="394" spans="1:26">
      <c r="A394" s="49"/>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1"/>
    </row>
    <row r="395" spans="1:26">
      <c r="A395" s="49"/>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1"/>
    </row>
    <row r="396" spans="1:26">
      <c r="A396" s="49"/>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1"/>
    </row>
    <row r="397" spans="1:26">
      <c r="A397" s="49"/>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1"/>
    </row>
    <row r="398" spans="1:26">
      <c r="A398" s="49"/>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1"/>
    </row>
    <row r="399" spans="1:26">
      <c r="A399" s="49"/>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1"/>
    </row>
    <row r="400" spans="1:26">
      <c r="A400" s="49"/>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1"/>
    </row>
    <row r="401" spans="1:26">
      <c r="A401" s="49"/>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1"/>
    </row>
    <row r="402" spans="1:26">
      <c r="A402" s="49"/>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1"/>
    </row>
    <row r="403" spans="1:26">
      <c r="A403" s="49"/>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1"/>
    </row>
    <row r="404" spans="1:26">
      <c r="A404" s="49"/>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1"/>
    </row>
    <row r="405" spans="1:26">
      <c r="A405" s="49"/>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1"/>
    </row>
    <row r="406" spans="1:26">
      <c r="A406" s="49"/>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1"/>
    </row>
    <row r="407" spans="1:26">
      <c r="A407" s="49"/>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1"/>
    </row>
    <row r="408" spans="1:26">
      <c r="A408" s="49"/>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1"/>
    </row>
    <row r="409" spans="1:26">
      <c r="A409" s="49"/>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1"/>
    </row>
    <row r="410" spans="1:26">
      <c r="A410" s="49"/>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1"/>
    </row>
    <row r="411" spans="1:26">
      <c r="A411" s="49"/>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1"/>
    </row>
    <row r="412" spans="1:26">
      <c r="A412" s="49"/>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1"/>
    </row>
    <row r="413" spans="1:26">
      <c r="A413" s="49"/>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1"/>
    </row>
    <row r="414" spans="1:26">
      <c r="A414" s="49"/>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1"/>
    </row>
    <row r="415" spans="1:26">
      <c r="A415" s="49"/>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1"/>
    </row>
    <row r="416" spans="1:26">
      <c r="A416" s="49"/>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1"/>
    </row>
    <row r="417" spans="1:26">
      <c r="A417" s="49"/>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1"/>
    </row>
    <row r="418" spans="1:26">
      <c r="A418" s="49"/>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1"/>
    </row>
    <row r="419" spans="1:26">
      <c r="A419" s="49"/>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1"/>
    </row>
    <row r="420" spans="1:26">
      <c r="A420" s="49"/>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1"/>
    </row>
    <row r="421" spans="1:26">
      <c r="A421" s="49"/>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1"/>
    </row>
    <row r="422" spans="1:26">
      <c r="A422" s="49"/>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1"/>
    </row>
    <row r="423" spans="1:26">
      <c r="A423" s="49"/>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1"/>
    </row>
    <row r="424" spans="1:26">
      <c r="A424" s="49"/>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1"/>
    </row>
    <row r="425" spans="1:26">
      <c r="A425" s="49"/>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1"/>
    </row>
    <row r="426" spans="1:26">
      <c r="A426" s="49"/>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1"/>
    </row>
    <row r="427" spans="1:26">
      <c r="A427" s="49"/>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1"/>
    </row>
    <row r="428" spans="1:26">
      <c r="A428" s="49"/>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1"/>
    </row>
    <row r="429" spans="1:26">
      <c r="A429" s="49"/>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1"/>
    </row>
    <row r="430" spans="1:26">
      <c r="A430" s="49"/>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1"/>
    </row>
    <row r="431" spans="1:26">
      <c r="A431" s="49"/>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1"/>
    </row>
    <row r="432" spans="1:26">
      <c r="A432" s="49"/>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1"/>
    </row>
    <row r="433" spans="1:26">
      <c r="A433" s="49"/>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1"/>
    </row>
    <row r="434" spans="1:26">
      <c r="A434" s="49"/>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1"/>
    </row>
    <row r="435" spans="1:26">
      <c r="A435" s="49"/>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1"/>
    </row>
    <row r="436" spans="1:26">
      <c r="A436" s="49"/>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1"/>
    </row>
    <row r="437" spans="1:26">
      <c r="A437" s="49"/>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1"/>
    </row>
    <row r="438" spans="1:26">
      <c r="A438" s="49"/>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1"/>
    </row>
    <row r="439" spans="1:26">
      <c r="A439" s="49"/>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1"/>
    </row>
    <row r="440" spans="1:26">
      <c r="A440" s="49"/>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1"/>
    </row>
    <row r="441" spans="1:26">
      <c r="A441" s="49"/>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1"/>
    </row>
    <row r="442" spans="1:26">
      <c r="A442" s="49"/>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1"/>
    </row>
    <row r="443" spans="1:26">
      <c r="A443" s="49"/>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1"/>
    </row>
    <row r="444" spans="1:26">
      <c r="A444" s="49"/>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1"/>
    </row>
    <row r="445" spans="1:26">
      <c r="A445" s="49"/>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1"/>
    </row>
    <row r="446" spans="1:26">
      <c r="A446" s="49"/>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1"/>
    </row>
    <row r="447" spans="1:26">
      <c r="A447" s="49"/>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1"/>
    </row>
    <row r="448" spans="1:26">
      <c r="A448" s="49"/>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1"/>
    </row>
    <row r="449" spans="1:26">
      <c r="A449" s="49"/>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1"/>
    </row>
    <row r="450" spans="1:26">
      <c r="A450" s="49"/>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1"/>
    </row>
    <row r="451" spans="1:26">
      <c r="A451" s="49"/>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1"/>
    </row>
    <row r="452" spans="1:26">
      <c r="A452" s="49"/>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1"/>
    </row>
    <row r="453" spans="1:26">
      <c r="A453" s="49"/>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1"/>
    </row>
    <row r="454" spans="1:26">
      <c r="A454" s="49"/>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1"/>
    </row>
    <row r="455" spans="1:26">
      <c r="A455" s="49"/>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1"/>
    </row>
    <row r="456" spans="1:26">
      <c r="A456" s="49"/>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1"/>
    </row>
    <row r="457" spans="1:26">
      <c r="A457" s="49"/>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1"/>
    </row>
    <row r="458" spans="1:26">
      <c r="A458" s="49"/>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1"/>
    </row>
    <row r="459" spans="1:26">
      <c r="A459" s="49"/>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1"/>
    </row>
    <row r="460" spans="1:26">
      <c r="A460" s="49"/>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1"/>
    </row>
    <row r="461" spans="1:26">
      <c r="A461" s="49"/>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1"/>
    </row>
    <row r="462" spans="1:26">
      <c r="A462" s="49"/>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1"/>
    </row>
    <row r="463" spans="1:26">
      <c r="A463" s="49"/>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1"/>
    </row>
    <row r="464" spans="1:26">
      <c r="A464" s="49"/>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1"/>
    </row>
    <row r="465" spans="1:26">
      <c r="A465" s="49"/>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1"/>
    </row>
    <row r="466" spans="1:26">
      <c r="A466" s="49"/>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1"/>
    </row>
    <row r="467" spans="1:26">
      <c r="A467" s="49"/>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1"/>
    </row>
    <row r="468" spans="1:26">
      <c r="A468" s="49"/>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1"/>
    </row>
    <row r="469" spans="1:26">
      <c r="A469" s="49"/>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1"/>
    </row>
    <row r="470" spans="1:26">
      <c r="A470" s="49"/>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1"/>
    </row>
    <row r="471" spans="1:26">
      <c r="A471" s="49"/>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1"/>
    </row>
    <row r="472" spans="1:26">
      <c r="A472" s="49"/>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1"/>
    </row>
    <row r="473" spans="1:26">
      <c r="A473" s="49"/>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1"/>
    </row>
    <row r="474" spans="1:26">
      <c r="A474" s="49"/>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1"/>
    </row>
    <row r="475" spans="1:26">
      <c r="A475" s="49"/>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1"/>
    </row>
    <row r="476" spans="1:26">
      <c r="A476" s="49"/>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1"/>
    </row>
    <row r="477" spans="1:26">
      <c r="A477" s="49"/>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1"/>
    </row>
    <row r="478" spans="1:26">
      <c r="A478" s="49"/>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1"/>
    </row>
    <row r="479" spans="1:26">
      <c r="A479" s="49"/>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1"/>
    </row>
    <row r="480" spans="1:26">
      <c r="A480" s="49"/>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1"/>
    </row>
    <row r="481" spans="1:26">
      <c r="A481" s="49"/>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1"/>
    </row>
    <row r="482" spans="1:26">
      <c r="A482" s="49"/>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1"/>
    </row>
    <row r="483" spans="1:26">
      <c r="A483" s="49"/>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1"/>
    </row>
    <row r="484" spans="1:26">
      <c r="A484" s="49"/>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1"/>
    </row>
    <row r="485" spans="1:26">
      <c r="A485" s="49"/>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1"/>
    </row>
    <row r="486" spans="1:26">
      <c r="A486" s="49"/>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1"/>
    </row>
    <row r="487" spans="1:26">
      <c r="A487" s="49"/>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1"/>
    </row>
    <row r="488" spans="1:26">
      <c r="A488" s="49"/>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1"/>
    </row>
    <row r="489" spans="1:26">
      <c r="A489" s="49"/>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1"/>
    </row>
    <row r="490" spans="1:26">
      <c r="A490" s="49"/>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1"/>
    </row>
    <row r="491" spans="1:26">
      <c r="A491" s="49"/>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1"/>
    </row>
    <row r="492" spans="1:26">
      <c r="A492" s="49"/>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1"/>
    </row>
    <row r="493" spans="1:26">
      <c r="A493" s="49"/>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1"/>
    </row>
    <row r="494" spans="1:26">
      <c r="A494" s="49"/>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1"/>
    </row>
    <row r="495" spans="1:26">
      <c r="A495" s="49"/>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1"/>
    </row>
    <row r="496" spans="1:26">
      <c r="A496" s="49"/>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1"/>
    </row>
    <row r="497" spans="1:26">
      <c r="A497" s="49"/>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1"/>
    </row>
    <row r="498" spans="1:26">
      <c r="A498" s="49"/>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1"/>
    </row>
    <row r="499" spans="1:26">
      <c r="A499" s="49"/>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1"/>
    </row>
    <row r="500" spans="1:26">
      <c r="A500" s="49"/>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1"/>
    </row>
    <row r="501" spans="1:26">
      <c r="A501" s="49"/>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1"/>
    </row>
    <row r="502" spans="1:26">
      <c r="A502" s="49"/>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1"/>
    </row>
    <row r="503" spans="1:26">
      <c r="A503" s="49"/>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1"/>
    </row>
    <row r="504" spans="1:26">
      <c r="A504" s="49"/>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1"/>
    </row>
    <row r="505" spans="1:26">
      <c r="A505" s="49"/>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1"/>
    </row>
    <row r="506" spans="1:26">
      <c r="A506" s="49"/>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1"/>
    </row>
    <row r="507" spans="1:26">
      <c r="A507" s="49"/>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1"/>
    </row>
    <row r="508" spans="1:26">
      <c r="A508" s="49"/>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1"/>
    </row>
    <row r="509" spans="1:26">
      <c r="A509" s="49"/>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1"/>
    </row>
    <row r="510" spans="1:26">
      <c r="A510" s="49"/>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1"/>
    </row>
    <row r="511" spans="1:26">
      <c r="A511" s="49"/>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1"/>
    </row>
    <row r="512" spans="1:26">
      <c r="A512" s="49"/>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1"/>
    </row>
    <row r="513" spans="1:26">
      <c r="A513" s="49"/>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1"/>
    </row>
    <row r="514" spans="1:26">
      <c r="A514" s="49"/>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1"/>
    </row>
    <row r="515" spans="1:26">
      <c r="A515" s="49"/>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1"/>
    </row>
    <row r="516" spans="1:26">
      <c r="A516" s="49"/>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1"/>
    </row>
    <row r="517" spans="1:26">
      <c r="A517" s="49"/>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1"/>
    </row>
    <row r="518" spans="1:26">
      <c r="A518" s="49"/>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1"/>
    </row>
    <row r="519" spans="1:26">
      <c r="A519" s="49"/>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1"/>
    </row>
    <row r="520" spans="1:26">
      <c r="A520" s="49"/>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1"/>
    </row>
    <row r="521" spans="1:26">
      <c r="A521" s="49"/>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1"/>
    </row>
    <row r="522" spans="1:26">
      <c r="A522" s="49"/>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1"/>
    </row>
    <row r="523" spans="1:26">
      <c r="A523" s="49"/>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1"/>
    </row>
    <row r="524" spans="1:26">
      <c r="A524" s="49"/>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1"/>
    </row>
    <row r="525" spans="1:26">
      <c r="A525" s="49"/>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1"/>
    </row>
    <row r="526" spans="1:26">
      <c r="A526" s="49"/>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1"/>
    </row>
    <row r="527" spans="1:26">
      <c r="A527" s="49"/>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1"/>
    </row>
    <row r="528" spans="1:26">
      <c r="A528" s="49"/>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1"/>
    </row>
    <row r="529" spans="1:26">
      <c r="A529" s="49"/>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1"/>
    </row>
    <row r="530" spans="1:26">
      <c r="A530" s="49"/>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1"/>
    </row>
    <row r="531" spans="1:26">
      <c r="A531" s="49"/>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1"/>
    </row>
    <row r="532" spans="1:26">
      <c r="A532" s="49"/>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1"/>
    </row>
    <row r="533" spans="1:26">
      <c r="A533" s="49"/>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1"/>
    </row>
    <row r="534" spans="1:26">
      <c r="A534" s="49"/>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1"/>
    </row>
    <row r="535" spans="1:26">
      <c r="A535" s="49"/>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1"/>
    </row>
    <row r="536" spans="1:26">
      <c r="A536" s="49"/>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1"/>
    </row>
    <row r="537" spans="1:26">
      <c r="A537" s="49"/>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1"/>
    </row>
    <row r="538" spans="1:26">
      <c r="A538" s="49"/>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1"/>
    </row>
    <row r="539" spans="1:26">
      <c r="A539" s="49"/>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1"/>
    </row>
    <row r="540" spans="1:26">
      <c r="A540" s="49"/>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1"/>
    </row>
    <row r="541" spans="1:26">
      <c r="A541" s="49"/>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1"/>
    </row>
    <row r="542" spans="1:26">
      <c r="A542" s="49"/>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1"/>
    </row>
    <row r="543" spans="1:26">
      <c r="A543" s="49"/>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1"/>
    </row>
    <row r="544" spans="1:26">
      <c r="A544" s="49"/>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1"/>
    </row>
    <row r="545" spans="1:26">
      <c r="A545" s="49"/>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1"/>
    </row>
    <row r="546" spans="1:26">
      <c r="A546" s="49"/>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1"/>
    </row>
    <row r="547" spans="1:26">
      <c r="A547" s="49"/>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1"/>
    </row>
    <row r="548" spans="1:26">
      <c r="A548" s="49"/>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1"/>
    </row>
    <row r="549" spans="1:26">
      <c r="A549" s="49"/>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1"/>
    </row>
    <row r="550" spans="1:26">
      <c r="A550" s="49"/>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1"/>
    </row>
    <row r="551" spans="1:26">
      <c r="A551" s="49"/>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1"/>
    </row>
    <row r="552" spans="1:26">
      <c r="A552" s="49"/>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1"/>
    </row>
    <row r="553" spans="1:26">
      <c r="A553" s="49"/>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1"/>
    </row>
    <row r="554" spans="1:26">
      <c r="A554" s="49"/>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1"/>
    </row>
    <row r="555" spans="1:26">
      <c r="A555" s="49"/>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1"/>
    </row>
    <row r="556" spans="1:26">
      <c r="A556" s="49"/>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1"/>
    </row>
    <row r="557" spans="1:26">
      <c r="A557" s="49"/>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1"/>
    </row>
    <row r="558" spans="1:26">
      <c r="A558" s="49"/>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1"/>
    </row>
    <row r="559" spans="1:26">
      <c r="A559" s="49"/>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1"/>
    </row>
    <row r="560" spans="1:26">
      <c r="A560" s="49"/>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1"/>
    </row>
    <row r="561" spans="1:26">
      <c r="A561" s="49"/>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1"/>
    </row>
    <row r="562" spans="1:26">
      <c r="A562" s="49"/>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1"/>
    </row>
    <row r="563" spans="1:26">
      <c r="A563" s="49"/>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1"/>
    </row>
    <row r="564" spans="1:26">
      <c r="A564" s="49"/>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1"/>
    </row>
    <row r="565" spans="1:26">
      <c r="A565" s="49"/>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1"/>
    </row>
    <row r="566" spans="1:26">
      <c r="A566" s="49"/>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1"/>
    </row>
    <row r="567" spans="1:26">
      <c r="A567" s="49"/>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1"/>
    </row>
    <row r="568" spans="1:26">
      <c r="A568" s="49"/>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1"/>
    </row>
    <row r="569" spans="1:26">
      <c r="A569" s="49"/>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1"/>
    </row>
    <row r="570" spans="1:26">
      <c r="A570" s="49"/>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1"/>
    </row>
    <row r="571" spans="1:26">
      <c r="A571" s="49"/>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1"/>
    </row>
    <row r="572" spans="1:26">
      <c r="A572" s="49"/>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1"/>
    </row>
    <row r="573" spans="1:26">
      <c r="A573" s="49"/>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1"/>
    </row>
    <row r="574" spans="1:26">
      <c r="A574" s="49"/>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1"/>
    </row>
    <row r="575" spans="1:26">
      <c r="A575" s="49"/>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1"/>
    </row>
    <row r="576" spans="1:26">
      <c r="A576" s="49"/>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1"/>
    </row>
    <row r="577" spans="1:26">
      <c r="A577" s="49"/>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1"/>
    </row>
    <row r="578" spans="1:26">
      <c r="A578" s="49"/>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1"/>
    </row>
    <row r="579" spans="1:26">
      <c r="A579" s="49"/>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1"/>
    </row>
    <row r="580" spans="1:26">
      <c r="A580" s="49"/>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1"/>
    </row>
    <row r="581" spans="1:26">
      <c r="A581" s="49"/>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1"/>
    </row>
    <row r="582" spans="1:26">
      <c r="A582" s="49"/>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1"/>
    </row>
    <row r="583" spans="1:26">
      <c r="A583" s="49"/>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1"/>
    </row>
    <row r="584" spans="1:26">
      <c r="A584" s="49"/>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1"/>
    </row>
    <row r="585" spans="1:26">
      <c r="A585" s="49"/>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1"/>
    </row>
    <row r="586" spans="1:26">
      <c r="A586" s="49"/>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1"/>
    </row>
    <row r="587" spans="1:26">
      <c r="A587" s="49"/>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1"/>
    </row>
    <row r="588" spans="1:26">
      <c r="A588" s="49"/>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1"/>
    </row>
    <row r="589" spans="1:26">
      <c r="A589" s="49"/>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1"/>
    </row>
    <row r="590" spans="1:26">
      <c r="A590" s="49"/>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1"/>
    </row>
    <row r="591" spans="1:26">
      <c r="A591" s="49"/>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1"/>
    </row>
    <row r="592" spans="1:26">
      <c r="A592" s="49"/>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1"/>
    </row>
    <row r="593" spans="1:26">
      <c r="A593" s="49"/>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1"/>
    </row>
    <row r="594" spans="1:26">
      <c r="A594" s="49"/>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1"/>
    </row>
    <row r="595" spans="1:26">
      <c r="A595" s="49"/>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1"/>
    </row>
    <row r="596" spans="1:26">
      <c r="A596" s="49"/>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1"/>
    </row>
    <row r="597" spans="1:26">
      <c r="A597" s="49"/>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1"/>
    </row>
    <row r="598" spans="1:26">
      <c r="A598" s="49"/>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1"/>
    </row>
    <row r="599" spans="1:26">
      <c r="A599" s="49"/>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1"/>
    </row>
    <row r="600" spans="1:26">
      <c r="A600" s="49"/>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1"/>
    </row>
    <row r="601" spans="1:26">
      <c r="A601" s="49"/>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1"/>
    </row>
    <row r="602" spans="1:26">
      <c r="A602" s="49"/>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1"/>
    </row>
    <row r="603" spans="1:26">
      <c r="A603" s="49"/>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1"/>
    </row>
    <row r="604" spans="1:26">
      <c r="A604" s="49"/>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1"/>
    </row>
    <row r="605" spans="1:26">
      <c r="A605" s="49"/>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1"/>
    </row>
    <row r="606" spans="1:26">
      <c r="A606" s="49"/>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1"/>
    </row>
    <row r="607" spans="1:26">
      <c r="A607" s="49"/>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1"/>
    </row>
    <row r="608" spans="1:26">
      <c r="A608" s="49"/>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1"/>
    </row>
    <row r="609" spans="1:26">
      <c r="A609" s="49"/>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1"/>
    </row>
    <row r="610" spans="1:26">
      <c r="A610" s="49"/>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1"/>
    </row>
    <row r="611" spans="1:26">
      <c r="A611" s="49"/>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1"/>
    </row>
    <row r="612" spans="1:26">
      <c r="A612" s="49"/>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1"/>
    </row>
    <row r="613" spans="1:26">
      <c r="A613" s="49"/>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1"/>
    </row>
    <row r="614" spans="1:26">
      <c r="A614" s="49"/>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1"/>
    </row>
    <row r="615" spans="1:26">
      <c r="A615" s="49"/>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1"/>
    </row>
    <row r="616" spans="1:26">
      <c r="A616" s="49"/>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1"/>
    </row>
    <row r="617" spans="1:26">
      <c r="A617" s="49"/>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1"/>
    </row>
    <row r="618" spans="1:26">
      <c r="A618" s="49"/>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1"/>
    </row>
    <row r="619" spans="1:26">
      <c r="A619" s="49"/>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1"/>
    </row>
    <row r="620" spans="1:26">
      <c r="A620" s="49"/>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1"/>
    </row>
    <row r="621" spans="1:26">
      <c r="A621" s="49"/>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1"/>
    </row>
    <row r="622" spans="1:26">
      <c r="A622" s="49"/>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1"/>
    </row>
    <row r="623" spans="1:26">
      <c r="A623" s="49"/>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1"/>
    </row>
    <row r="624" spans="1:26">
      <c r="A624" s="49"/>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1"/>
    </row>
    <row r="625" spans="1:26">
      <c r="A625" s="49"/>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1"/>
    </row>
    <row r="626" spans="1:26">
      <c r="A626" s="49"/>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1"/>
    </row>
    <row r="627" spans="1:26">
      <c r="A627" s="49"/>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1"/>
    </row>
    <row r="628" spans="1:26">
      <c r="A628" s="49"/>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1"/>
    </row>
    <row r="629" spans="1:26">
      <c r="A629" s="49"/>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1"/>
    </row>
    <row r="630" spans="1:26">
      <c r="A630" s="49"/>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1"/>
    </row>
    <row r="631" spans="1:26">
      <c r="A631" s="49"/>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1"/>
    </row>
    <row r="632" spans="1:26">
      <c r="A632" s="49"/>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1"/>
    </row>
    <row r="633" spans="1:26">
      <c r="A633" s="49"/>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1"/>
    </row>
    <row r="634" spans="1:26">
      <c r="A634" s="49"/>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1"/>
    </row>
    <row r="635" spans="1:26">
      <c r="A635" s="49"/>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1"/>
    </row>
    <row r="636" spans="1:26">
      <c r="A636" s="49"/>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1"/>
    </row>
    <row r="637" spans="1:26">
      <c r="A637" s="49"/>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1"/>
    </row>
    <row r="638" spans="1:26">
      <c r="A638" s="49"/>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1"/>
    </row>
    <row r="639" spans="1:26">
      <c r="A639" s="49"/>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1"/>
    </row>
    <row r="640" spans="1:26">
      <c r="A640" s="49"/>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1"/>
    </row>
    <row r="641" spans="1:26">
      <c r="A641" s="49"/>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1"/>
    </row>
    <row r="642" spans="1:26">
      <c r="A642" s="49"/>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1"/>
    </row>
    <row r="643" spans="1:26">
      <c r="A643" s="49"/>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1"/>
    </row>
    <row r="644" spans="1:26">
      <c r="A644" s="49"/>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1"/>
    </row>
    <row r="645" spans="1:26">
      <c r="A645" s="49"/>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1"/>
    </row>
    <row r="646" spans="1:26">
      <c r="A646" s="49"/>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1"/>
    </row>
    <row r="647" spans="1:26">
      <c r="A647" s="49"/>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1"/>
    </row>
    <row r="648" spans="1:26">
      <c r="A648" s="49"/>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1"/>
    </row>
    <row r="649" spans="1:26">
      <c r="A649" s="49"/>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1"/>
    </row>
    <row r="650" spans="1:26">
      <c r="A650" s="49"/>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1"/>
    </row>
    <row r="651" spans="1:26">
      <c r="A651" s="49"/>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1"/>
    </row>
    <row r="652" spans="1:26">
      <c r="A652" s="49"/>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1"/>
    </row>
    <row r="653" spans="1:26">
      <c r="A653" s="49"/>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1"/>
    </row>
    <row r="654" spans="1:26">
      <c r="A654" s="49"/>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1"/>
    </row>
    <row r="655" spans="1:26">
      <c r="A655" s="49"/>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1"/>
    </row>
    <row r="656" spans="1:26">
      <c r="A656" s="49"/>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1"/>
    </row>
    <row r="657" spans="1:26">
      <c r="A657" s="49"/>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1"/>
    </row>
    <row r="658" spans="1:26">
      <c r="A658" s="49"/>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1"/>
    </row>
    <row r="659" spans="1:26">
      <c r="A659" s="49"/>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1"/>
    </row>
    <row r="660" spans="1:26">
      <c r="A660" s="49"/>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1"/>
    </row>
    <row r="661" spans="1:26">
      <c r="A661" s="49"/>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1"/>
    </row>
    <row r="662" spans="1:26">
      <c r="A662" s="49"/>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1"/>
    </row>
    <row r="663" spans="1:26">
      <c r="A663" s="49"/>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1"/>
    </row>
    <row r="664" spans="1:26">
      <c r="A664" s="49"/>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1"/>
    </row>
    <row r="665" spans="1:26">
      <c r="A665" s="49"/>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1"/>
    </row>
    <row r="666" spans="1:26">
      <c r="A666" s="49"/>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1"/>
    </row>
    <row r="667" spans="1:26">
      <c r="A667" s="49"/>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1"/>
    </row>
    <row r="668" spans="1:26">
      <c r="A668" s="49"/>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1"/>
    </row>
    <row r="669" spans="1:26">
      <c r="A669" s="49"/>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1"/>
    </row>
    <row r="670" spans="1:26">
      <c r="A670" s="49"/>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1"/>
    </row>
    <row r="671" spans="1:26">
      <c r="A671" s="49"/>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1"/>
    </row>
    <row r="672" spans="1:26">
      <c r="A672" s="49"/>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1"/>
    </row>
    <row r="673" spans="1:26">
      <c r="A673" s="49"/>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1"/>
    </row>
    <row r="674" spans="1:26">
      <c r="A674" s="49"/>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1"/>
    </row>
    <row r="675" spans="1:26">
      <c r="A675" s="49"/>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1"/>
    </row>
    <row r="676" spans="1:26">
      <c r="A676" s="49"/>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1"/>
    </row>
    <row r="677" spans="1:26">
      <c r="A677" s="49"/>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1"/>
    </row>
    <row r="678" spans="1:26">
      <c r="A678" s="49"/>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1"/>
    </row>
    <row r="679" spans="1:26">
      <c r="A679" s="49"/>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1"/>
    </row>
    <row r="680" spans="1:26">
      <c r="A680" s="49"/>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1"/>
    </row>
    <row r="681" spans="1:26">
      <c r="A681" s="49"/>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1"/>
    </row>
    <row r="682" spans="1:26">
      <c r="A682" s="49"/>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1"/>
    </row>
    <row r="683" spans="1:26">
      <c r="A683" s="49"/>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1"/>
    </row>
    <row r="684" spans="1:26">
      <c r="A684" s="49"/>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1"/>
    </row>
    <row r="685" spans="1:26">
      <c r="A685" s="49"/>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1"/>
    </row>
    <row r="686" spans="1:26">
      <c r="A686" s="49"/>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1"/>
    </row>
    <row r="687" spans="1:26">
      <c r="A687" s="49"/>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1"/>
    </row>
    <row r="688" spans="1:26">
      <c r="A688" s="49"/>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1"/>
    </row>
    <row r="689" spans="1:26">
      <c r="A689" s="49"/>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1"/>
    </row>
    <row r="690" spans="1:26">
      <c r="A690" s="49"/>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1"/>
    </row>
    <row r="691" spans="1:26">
      <c r="A691" s="49"/>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1"/>
    </row>
    <row r="692" spans="1:26">
      <c r="A692" s="49"/>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1"/>
    </row>
    <row r="693" spans="1:26">
      <c r="A693" s="49"/>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1"/>
    </row>
    <row r="694" spans="1:26">
      <c r="A694" s="49"/>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1"/>
    </row>
    <row r="695" spans="1:26">
      <c r="A695" s="49"/>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1"/>
    </row>
    <row r="696" spans="1:26">
      <c r="A696" s="49"/>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1"/>
    </row>
    <row r="697" spans="1:26">
      <c r="A697" s="49"/>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1"/>
    </row>
    <row r="698" spans="1:26">
      <c r="A698" s="49"/>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1"/>
    </row>
    <row r="699" spans="1:26">
      <c r="A699" s="49"/>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1"/>
    </row>
    <row r="700" spans="1:26">
      <c r="A700" s="49"/>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1"/>
    </row>
    <row r="701" spans="1:26">
      <c r="A701" s="49"/>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1"/>
    </row>
    <row r="702" spans="1:26">
      <c r="A702" s="49"/>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1"/>
    </row>
    <row r="703" spans="1:26">
      <c r="A703" s="49"/>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1"/>
    </row>
    <row r="704" spans="1:26">
      <c r="A704" s="49"/>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1"/>
    </row>
    <row r="705" spans="1:26">
      <c r="A705" s="49"/>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1"/>
    </row>
    <row r="706" spans="1:26">
      <c r="A706" s="49"/>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1"/>
    </row>
    <row r="707" spans="1:26">
      <c r="A707" s="49"/>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1"/>
    </row>
    <row r="708" spans="1:26">
      <c r="A708" s="49"/>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1"/>
    </row>
    <row r="709" spans="1:26">
      <c r="A709" s="49"/>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1"/>
    </row>
    <row r="710" spans="1:26">
      <c r="A710" s="49"/>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1"/>
    </row>
    <row r="711" spans="1:26">
      <c r="A711" s="49"/>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1"/>
    </row>
    <row r="712" spans="1:26">
      <c r="A712" s="49"/>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1"/>
    </row>
    <row r="713" spans="1:26">
      <c r="A713" s="49"/>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1"/>
    </row>
    <row r="714" spans="1:26">
      <c r="A714" s="49"/>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1"/>
    </row>
    <row r="715" spans="1:26">
      <c r="A715" s="49"/>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1"/>
    </row>
    <row r="716" spans="1:26">
      <c r="A716" s="49"/>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1"/>
    </row>
    <row r="717" spans="1:26">
      <c r="A717" s="49"/>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1"/>
    </row>
    <row r="718" spans="1:26">
      <c r="A718" s="49"/>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1"/>
    </row>
    <row r="719" spans="1:26">
      <c r="A719" s="49"/>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1"/>
    </row>
    <row r="720" spans="1:26">
      <c r="A720" s="49"/>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1"/>
    </row>
    <row r="721" spans="1:26">
      <c r="A721" s="49"/>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1"/>
    </row>
    <row r="722" spans="1:26">
      <c r="A722" s="49"/>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1"/>
    </row>
    <row r="723" spans="1:26">
      <c r="A723" s="49"/>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1"/>
    </row>
    <row r="724" spans="1:26">
      <c r="A724" s="49"/>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1"/>
    </row>
    <row r="725" spans="1:26">
      <c r="A725" s="49"/>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1"/>
    </row>
    <row r="726" spans="1:26">
      <c r="A726" s="49"/>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1"/>
    </row>
    <row r="727" spans="1:26">
      <c r="A727" s="49"/>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1"/>
    </row>
    <row r="728" spans="1:26">
      <c r="A728" s="49"/>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1"/>
    </row>
    <row r="729" spans="1:26">
      <c r="A729" s="49"/>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1"/>
    </row>
    <row r="730" spans="1:26">
      <c r="A730" s="49"/>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1"/>
    </row>
    <row r="731" spans="1:26">
      <c r="A731" s="49"/>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1"/>
    </row>
    <row r="732" spans="1:26">
      <c r="A732" s="49"/>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1"/>
    </row>
    <row r="733" spans="1:26">
      <c r="A733" s="49"/>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1"/>
    </row>
    <row r="734" spans="1:26">
      <c r="A734" s="49"/>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1"/>
    </row>
    <row r="735" spans="1:26">
      <c r="A735" s="49"/>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1"/>
    </row>
    <row r="736" spans="1:26">
      <c r="A736" s="49"/>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1"/>
    </row>
    <row r="737" spans="1:26">
      <c r="A737" s="49"/>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1"/>
    </row>
    <row r="738" spans="1:26">
      <c r="A738" s="49"/>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1"/>
    </row>
    <row r="739" spans="1:26">
      <c r="A739" s="49"/>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1"/>
    </row>
    <row r="740" spans="1:26">
      <c r="A740" s="49"/>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1"/>
    </row>
    <row r="741" spans="1:26">
      <c r="A741" s="49"/>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1"/>
    </row>
    <row r="742" spans="1:26">
      <c r="A742" s="49"/>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1"/>
    </row>
    <row r="743" spans="1:26">
      <c r="A743" s="49"/>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1"/>
    </row>
    <row r="744" spans="1:26">
      <c r="A744" s="49"/>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1"/>
    </row>
    <row r="745" spans="1:26">
      <c r="A745" s="49"/>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1"/>
    </row>
    <row r="746" spans="1:26">
      <c r="A746" s="49"/>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1"/>
    </row>
    <row r="747" spans="1:26">
      <c r="A747" s="49"/>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1"/>
    </row>
    <row r="748" spans="1:26">
      <c r="A748" s="49"/>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1"/>
    </row>
    <row r="749" spans="1:26">
      <c r="A749" s="49"/>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1"/>
    </row>
    <row r="750" spans="1:26">
      <c r="A750" s="49"/>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1"/>
    </row>
    <row r="751" spans="1:26">
      <c r="A751" s="49"/>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1"/>
    </row>
    <row r="752" spans="1:26">
      <c r="A752" s="49"/>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1"/>
    </row>
    <row r="753" spans="1:26">
      <c r="A753" s="49"/>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1"/>
    </row>
    <row r="754" spans="1:26">
      <c r="A754" s="49"/>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1"/>
    </row>
    <row r="755" spans="1:26">
      <c r="A755" s="49"/>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1"/>
    </row>
    <row r="756" spans="1:26">
      <c r="A756" s="49"/>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1"/>
    </row>
    <row r="757" spans="1:26">
      <c r="A757" s="49"/>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1"/>
    </row>
    <row r="758" spans="1:26">
      <c r="A758" s="49"/>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1"/>
    </row>
    <row r="759" spans="1:26">
      <c r="A759" s="49"/>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1"/>
    </row>
    <row r="760" spans="1:26">
      <c r="A760" s="49"/>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1"/>
    </row>
    <row r="761" spans="1:26">
      <c r="A761" s="49"/>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1"/>
    </row>
    <row r="762" spans="1:26">
      <c r="A762" s="49"/>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1"/>
    </row>
    <row r="763" spans="1:26">
      <c r="A763" s="49"/>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1"/>
    </row>
    <row r="764" spans="1:26">
      <c r="A764" s="49"/>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1"/>
    </row>
    <row r="765" spans="1:26">
      <c r="A765" s="49"/>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1"/>
    </row>
    <row r="766" spans="1:26">
      <c r="A766" s="49"/>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1"/>
    </row>
    <row r="767" spans="1:26">
      <c r="A767" s="49"/>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1"/>
    </row>
    <row r="768" spans="1:26">
      <c r="A768" s="49"/>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1"/>
    </row>
    <row r="769" spans="1:26">
      <c r="A769" s="49"/>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1"/>
    </row>
    <row r="770" spans="1:26">
      <c r="A770" s="49"/>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1"/>
    </row>
    <row r="771" spans="1:26">
      <c r="A771" s="49"/>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1"/>
    </row>
    <row r="772" spans="1:26">
      <c r="A772" s="49"/>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1"/>
    </row>
    <row r="773" spans="1:26">
      <c r="A773" s="49"/>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1"/>
    </row>
    <row r="774" spans="1:26">
      <c r="A774" s="49"/>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1"/>
    </row>
    <row r="775" spans="1:26">
      <c r="A775" s="49"/>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1"/>
    </row>
    <row r="776" spans="1:26">
      <c r="A776" s="49"/>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1"/>
    </row>
    <row r="777" spans="1:26">
      <c r="A777" s="49"/>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1"/>
    </row>
    <row r="778" spans="1:26">
      <c r="A778" s="49"/>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1"/>
    </row>
    <row r="779" spans="1:26">
      <c r="A779" s="49"/>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1"/>
    </row>
    <row r="780" spans="1:26">
      <c r="A780" s="49"/>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1"/>
    </row>
    <row r="781" spans="1:26">
      <c r="A781" s="49"/>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1"/>
    </row>
    <row r="782" spans="1:26">
      <c r="A782" s="49"/>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1"/>
    </row>
    <row r="783" spans="1:26">
      <c r="A783" s="49"/>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1"/>
    </row>
    <row r="784" spans="1:26">
      <c r="A784" s="49"/>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1"/>
    </row>
    <row r="785" spans="1:26">
      <c r="A785" s="49"/>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1"/>
    </row>
    <row r="786" spans="1:26">
      <c r="A786" s="49"/>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1"/>
    </row>
    <row r="787" spans="1:26">
      <c r="A787" s="49"/>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1"/>
    </row>
    <row r="788" spans="1:26">
      <c r="A788" s="49"/>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1"/>
    </row>
    <row r="789" spans="1:26">
      <c r="A789" s="49"/>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1"/>
    </row>
    <row r="790" spans="1:26">
      <c r="A790" s="49"/>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1"/>
    </row>
    <row r="791" spans="1:26">
      <c r="A791" s="49"/>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1"/>
    </row>
    <row r="792" spans="1:26">
      <c r="A792" s="49"/>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1"/>
    </row>
    <row r="793" spans="1:26">
      <c r="A793" s="49"/>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1"/>
    </row>
    <row r="794" spans="1:26">
      <c r="A794" s="49"/>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1"/>
    </row>
    <row r="795" spans="1:26">
      <c r="A795" s="49"/>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1"/>
    </row>
    <row r="796" spans="1:26">
      <c r="A796" s="49"/>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1"/>
    </row>
    <row r="797" spans="1:26">
      <c r="A797" s="49"/>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1"/>
    </row>
    <row r="798" spans="1:26">
      <c r="A798" s="49"/>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1"/>
    </row>
    <row r="799" spans="1:26">
      <c r="A799" s="49"/>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1"/>
    </row>
    <row r="800" spans="1:26">
      <c r="A800" s="49"/>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1"/>
    </row>
    <row r="801" spans="1:26">
      <c r="A801" s="49"/>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1"/>
    </row>
    <row r="802" spans="1:26">
      <c r="A802" s="49"/>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1"/>
    </row>
    <row r="803" spans="1:26">
      <c r="A803" s="49"/>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1"/>
    </row>
    <row r="804" spans="1:26">
      <c r="A804" s="49"/>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1"/>
    </row>
    <row r="805" spans="1:26">
      <c r="A805" s="49"/>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1"/>
    </row>
    <row r="806" spans="1:26">
      <c r="A806" s="49"/>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1"/>
    </row>
    <row r="807" spans="1:26">
      <c r="A807" s="49"/>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1"/>
    </row>
    <row r="808" spans="1:26">
      <c r="A808" s="49"/>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1"/>
    </row>
    <row r="809" spans="1:26">
      <c r="A809" s="49"/>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1"/>
    </row>
    <row r="810" spans="1:26">
      <c r="A810" s="49"/>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1"/>
    </row>
    <row r="811" spans="1:26">
      <c r="A811" s="49"/>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1"/>
    </row>
    <row r="812" spans="1:26">
      <c r="A812" s="49"/>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1"/>
    </row>
    <row r="813" spans="1:26">
      <c r="A813" s="49"/>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1"/>
    </row>
    <row r="814" spans="1:26">
      <c r="A814" s="49"/>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1"/>
    </row>
    <row r="815" spans="1:26">
      <c r="A815" s="49"/>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1"/>
    </row>
    <row r="816" spans="1:26">
      <c r="A816" s="49"/>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1"/>
    </row>
    <row r="817" spans="1:26">
      <c r="A817" s="49"/>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1"/>
    </row>
    <row r="818" spans="1:26">
      <c r="A818" s="49"/>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1"/>
    </row>
    <row r="819" spans="1:26">
      <c r="A819" s="49"/>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1"/>
    </row>
    <row r="820" spans="1:26">
      <c r="A820" s="49"/>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1"/>
    </row>
    <row r="821" spans="1:26">
      <c r="A821" s="49"/>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1"/>
    </row>
    <row r="822" spans="1:26">
      <c r="A822" s="49"/>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1"/>
    </row>
    <row r="823" spans="1:26">
      <c r="A823" s="49"/>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1"/>
    </row>
    <row r="824" spans="1:26">
      <c r="A824" s="49"/>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1"/>
    </row>
    <row r="825" spans="1:26">
      <c r="A825" s="49"/>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1"/>
    </row>
    <row r="826" spans="1:26">
      <c r="A826" s="49"/>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1"/>
    </row>
    <row r="827" spans="1:26">
      <c r="A827" s="49"/>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1"/>
    </row>
    <row r="828" spans="1:26">
      <c r="A828" s="49"/>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1"/>
    </row>
    <row r="829" spans="1:26">
      <c r="A829" s="49"/>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1"/>
    </row>
    <row r="830" spans="1:26">
      <c r="A830" s="49"/>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1"/>
    </row>
    <row r="831" spans="1:26">
      <c r="A831" s="49"/>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1"/>
    </row>
    <row r="832" spans="1:26">
      <c r="A832" s="49"/>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1"/>
    </row>
    <row r="833" spans="1:26">
      <c r="A833" s="49"/>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1"/>
    </row>
    <row r="834" spans="1:26">
      <c r="A834" s="49"/>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1"/>
    </row>
    <row r="835" spans="1:26">
      <c r="A835" s="49"/>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1"/>
    </row>
    <row r="836" spans="1:26">
      <c r="A836" s="49"/>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1"/>
    </row>
    <row r="837" spans="1:26">
      <c r="A837" s="49"/>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1"/>
    </row>
    <row r="838" spans="1:26">
      <c r="A838" s="49"/>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1"/>
    </row>
    <row r="839" spans="1:26">
      <c r="A839" s="49"/>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1"/>
    </row>
    <row r="840" spans="1:26">
      <c r="A840" s="49"/>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1"/>
    </row>
    <row r="841" spans="1:26">
      <c r="A841" s="49"/>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1"/>
    </row>
    <row r="842" spans="1:26">
      <c r="A842" s="49"/>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1"/>
    </row>
    <row r="843" spans="1:26">
      <c r="A843" s="49"/>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1"/>
    </row>
    <row r="844" spans="1:26">
      <c r="A844" s="49"/>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1"/>
    </row>
    <row r="845" spans="1:26">
      <c r="A845" s="49"/>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1"/>
    </row>
    <row r="846" spans="1:26">
      <c r="A846" s="49"/>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1"/>
    </row>
    <row r="847" spans="1:26">
      <c r="A847" s="49"/>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1"/>
    </row>
    <row r="848" spans="1:26">
      <c r="A848" s="49"/>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1"/>
    </row>
    <row r="849" spans="1:26">
      <c r="A849" s="49"/>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1"/>
    </row>
    <row r="850" spans="1:26">
      <c r="A850" s="49"/>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1"/>
    </row>
    <row r="851" spans="1:26">
      <c r="A851" s="49"/>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1"/>
    </row>
    <row r="852" spans="1:26">
      <c r="A852" s="49"/>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1"/>
    </row>
    <row r="853" spans="1:26">
      <c r="A853" s="49"/>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1"/>
    </row>
    <row r="854" spans="1:26">
      <c r="A854" s="49"/>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1"/>
    </row>
    <row r="855" spans="1:26">
      <c r="A855" s="49"/>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1"/>
    </row>
    <row r="856" spans="1:26">
      <c r="A856" s="49"/>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1"/>
    </row>
    <row r="857" spans="1:26">
      <c r="A857" s="49"/>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1"/>
    </row>
    <row r="858" spans="1:26">
      <c r="A858" s="49"/>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1"/>
    </row>
    <row r="859" spans="1:26">
      <c r="A859" s="49"/>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1"/>
    </row>
    <row r="860" spans="1:26">
      <c r="A860" s="49"/>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1"/>
    </row>
    <row r="861" spans="1:26">
      <c r="A861" s="49"/>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1"/>
    </row>
    <row r="862" spans="1:26">
      <c r="A862" s="49"/>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1"/>
    </row>
    <row r="863" spans="1:26">
      <c r="A863" s="49"/>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1"/>
    </row>
    <row r="864" spans="1:26">
      <c r="A864" s="49"/>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1"/>
    </row>
    <row r="865" spans="1:26">
      <c r="A865" s="49"/>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1"/>
    </row>
    <row r="866" spans="1:26">
      <c r="A866" s="49"/>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1"/>
    </row>
    <row r="867" spans="1:26">
      <c r="A867" s="49"/>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1"/>
    </row>
    <row r="868" spans="1:26">
      <c r="A868" s="49"/>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1"/>
    </row>
    <row r="869" spans="1:26">
      <c r="A869" s="49"/>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1"/>
    </row>
    <row r="870" spans="1:26">
      <c r="A870" s="49"/>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1"/>
    </row>
    <row r="871" spans="1:26">
      <c r="A871" s="49"/>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1"/>
    </row>
    <row r="872" spans="1:26">
      <c r="A872" s="49"/>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1"/>
    </row>
    <row r="873" spans="1:26">
      <c r="A873" s="49"/>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1"/>
    </row>
    <row r="874" spans="1:26">
      <c r="A874" s="49"/>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1"/>
    </row>
    <row r="875" spans="1:26">
      <c r="A875" s="49"/>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1"/>
    </row>
    <row r="876" spans="1:26">
      <c r="A876" s="49"/>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1"/>
    </row>
    <row r="877" spans="1:26">
      <c r="A877" s="49"/>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1"/>
    </row>
    <row r="878" spans="1:26">
      <c r="A878" s="49"/>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1"/>
    </row>
    <row r="879" spans="1:26">
      <c r="A879" s="49"/>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1"/>
    </row>
    <row r="880" spans="1:26">
      <c r="A880" s="49"/>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1"/>
    </row>
    <row r="881" spans="1:26">
      <c r="A881" s="49"/>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1"/>
    </row>
    <row r="882" spans="1:26">
      <c r="A882" s="49"/>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1"/>
    </row>
    <row r="883" spans="1:26">
      <c r="A883" s="49"/>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1"/>
    </row>
    <row r="884" spans="1:26">
      <c r="A884" s="49"/>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1"/>
    </row>
    <row r="885" spans="1:26">
      <c r="A885" s="49"/>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1"/>
    </row>
    <row r="886" spans="1:26">
      <c r="A886" s="49"/>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1"/>
    </row>
    <row r="887" spans="1:26">
      <c r="A887" s="49"/>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1"/>
    </row>
    <row r="888" spans="1:26">
      <c r="A888" s="49"/>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1"/>
    </row>
    <row r="889" spans="1:26">
      <c r="A889" s="49"/>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1"/>
    </row>
    <row r="890" spans="1:26">
      <c r="A890" s="49"/>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1"/>
    </row>
    <row r="891" spans="1:26">
      <c r="A891" s="49"/>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1"/>
    </row>
    <row r="892" spans="1:26">
      <c r="A892" s="49"/>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1"/>
    </row>
    <row r="893" spans="1:26">
      <c r="A893" s="49"/>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1"/>
    </row>
    <row r="894" spans="1:26">
      <c r="A894" s="49"/>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1"/>
    </row>
    <row r="895" spans="1:26">
      <c r="A895" s="49"/>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1"/>
    </row>
    <row r="896" spans="1:26">
      <c r="A896" s="49"/>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1"/>
    </row>
    <row r="897" spans="1:26">
      <c r="A897" s="49"/>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1"/>
    </row>
    <row r="898" spans="1:26">
      <c r="A898" s="49"/>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1"/>
    </row>
    <row r="899" spans="1:26">
      <c r="A899" s="49"/>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1"/>
    </row>
    <row r="900" spans="1:26">
      <c r="A900" s="49"/>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1"/>
    </row>
    <row r="901" spans="1:26">
      <c r="A901" s="49"/>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1"/>
    </row>
    <row r="902" spans="1:26">
      <c r="A902" s="49"/>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1"/>
    </row>
    <row r="903" spans="1:26">
      <c r="A903" s="49"/>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1"/>
    </row>
    <row r="904" spans="1:26">
      <c r="A904" s="49"/>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1"/>
    </row>
    <row r="905" spans="1:26">
      <c r="A905" s="49"/>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1"/>
    </row>
    <row r="906" spans="1:26">
      <c r="A906" s="49"/>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1"/>
    </row>
    <row r="907" spans="1:26">
      <c r="A907" s="49"/>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1"/>
    </row>
    <row r="908" spans="1:26">
      <c r="A908" s="49"/>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1"/>
    </row>
    <row r="909" spans="1:26">
      <c r="A909" s="49"/>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1"/>
    </row>
    <row r="910" spans="1:26">
      <c r="A910" s="49"/>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1"/>
    </row>
    <row r="911" spans="1:26">
      <c r="A911" s="49"/>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1"/>
    </row>
    <row r="912" spans="1:26">
      <c r="A912" s="49"/>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1"/>
    </row>
    <row r="913" spans="1:26">
      <c r="A913" s="49"/>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1"/>
    </row>
    <row r="914" spans="1:26">
      <c r="A914" s="49"/>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1"/>
    </row>
    <row r="915" spans="1:26">
      <c r="A915" s="49"/>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1"/>
    </row>
    <row r="916" spans="1:26">
      <c r="A916" s="49"/>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1"/>
    </row>
    <row r="917" spans="1:26">
      <c r="A917" s="49"/>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1"/>
    </row>
    <row r="918" spans="1:26">
      <c r="A918" s="49"/>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1"/>
    </row>
    <row r="919" spans="1:26">
      <c r="A919" s="49"/>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1"/>
    </row>
    <row r="920" spans="1:26">
      <c r="A920" s="49"/>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1"/>
    </row>
    <row r="921" spans="1:26">
      <c r="A921" s="49"/>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1"/>
    </row>
    <row r="922" spans="1:26">
      <c r="A922" s="49"/>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1"/>
    </row>
    <row r="923" spans="1:26">
      <c r="A923" s="49"/>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1"/>
    </row>
    <row r="924" spans="1:26">
      <c r="A924" s="49"/>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1"/>
    </row>
    <row r="925" spans="1:26">
      <c r="A925" s="49"/>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1"/>
    </row>
    <row r="926" spans="1:26">
      <c r="A926" s="49"/>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1"/>
    </row>
    <row r="927" spans="1:26">
      <c r="A927" s="49"/>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1"/>
    </row>
    <row r="928" spans="1:26">
      <c r="A928" s="49"/>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1"/>
    </row>
    <row r="929" spans="1:26">
      <c r="A929" s="49"/>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1"/>
    </row>
    <row r="930" spans="1:26">
      <c r="A930" s="49"/>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1"/>
    </row>
    <row r="931" spans="1:26">
      <c r="A931" s="49"/>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1"/>
    </row>
    <row r="932" spans="1:26">
      <c r="A932" s="49"/>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1"/>
    </row>
    <row r="933" spans="1:26">
      <c r="A933" s="49"/>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1"/>
    </row>
    <row r="934" spans="1:26">
      <c r="A934" s="49"/>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1"/>
    </row>
    <row r="935" spans="1:26">
      <c r="A935" s="49"/>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1"/>
    </row>
    <row r="936" spans="1:26">
      <c r="A936" s="49"/>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1"/>
    </row>
    <row r="937" spans="1:26">
      <c r="A937" s="49"/>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1"/>
    </row>
    <row r="938" spans="1:26">
      <c r="A938" s="49"/>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1"/>
    </row>
    <row r="939" spans="1:26">
      <c r="A939" s="49"/>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1"/>
    </row>
    <row r="940" spans="1:26">
      <c r="A940" s="49"/>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1"/>
    </row>
    <row r="941" spans="1:26">
      <c r="A941" s="49"/>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1"/>
    </row>
    <row r="942" spans="1:26">
      <c r="A942" s="49"/>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1"/>
    </row>
    <row r="943" spans="1:26">
      <c r="A943" s="49"/>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1"/>
    </row>
    <row r="944" spans="1:26">
      <c r="A944" s="49"/>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1"/>
    </row>
    <row r="945" spans="1:26">
      <c r="A945" s="49"/>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1"/>
    </row>
    <row r="946" spans="1:26">
      <c r="A946" s="49"/>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1"/>
    </row>
    <row r="947" spans="1:26">
      <c r="A947" s="49"/>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1"/>
    </row>
    <row r="948" spans="1:26">
      <c r="A948" s="49"/>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1"/>
    </row>
    <row r="949" spans="1:26">
      <c r="A949" s="49"/>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1"/>
    </row>
    <row r="950" spans="1:26">
      <c r="A950" s="49"/>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1"/>
    </row>
    <row r="951" spans="1:26">
      <c r="A951" s="49"/>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1"/>
    </row>
    <row r="952" spans="1:26">
      <c r="A952" s="49"/>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1"/>
    </row>
    <row r="953" spans="1:26">
      <c r="A953" s="49"/>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1"/>
    </row>
    <row r="954" spans="1:26">
      <c r="A954" s="49"/>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1"/>
    </row>
    <row r="955" spans="1:26">
      <c r="A955" s="49"/>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1"/>
    </row>
    <row r="956" spans="1:26">
      <c r="A956" s="49"/>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1"/>
    </row>
    <row r="957" spans="1:26">
      <c r="A957" s="49"/>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1"/>
    </row>
    <row r="958" spans="1:26">
      <c r="A958" s="49"/>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1"/>
    </row>
    <row r="959" spans="1:26">
      <c r="A959" s="49"/>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1"/>
    </row>
    <row r="960" spans="1:26">
      <c r="A960" s="49"/>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1"/>
    </row>
    <row r="961" spans="1:26">
      <c r="A961" s="49"/>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1"/>
    </row>
    <row r="962" spans="1:26">
      <c r="A962" s="49"/>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1"/>
    </row>
    <row r="963" spans="1:26">
      <c r="A963" s="49"/>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1"/>
    </row>
    <row r="964" spans="1:26">
      <c r="A964" s="49"/>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1"/>
    </row>
    <row r="965" spans="1:26">
      <c r="A965" s="49"/>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1"/>
    </row>
    <row r="966" spans="1:26">
      <c r="A966" s="49"/>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1"/>
    </row>
    <row r="967" spans="1:26">
      <c r="A967" s="49"/>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1"/>
    </row>
    <row r="968" spans="1:26">
      <c r="A968" s="49"/>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1"/>
    </row>
    <row r="969" spans="1:26">
      <c r="A969" s="49"/>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1"/>
    </row>
    <row r="970" spans="1:26">
      <c r="A970" s="49"/>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1"/>
    </row>
    <row r="971" spans="1:26">
      <c r="A971" s="49"/>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1"/>
    </row>
    <row r="972" spans="1:26">
      <c r="A972" s="49"/>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1"/>
    </row>
    <row r="973" spans="1:26">
      <c r="A973" s="49"/>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1"/>
    </row>
    <row r="974" spans="1:26">
      <c r="A974" s="49"/>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1"/>
    </row>
    <row r="975" spans="1:26">
      <c r="A975" s="49"/>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1"/>
    </row>
    <row r="976" spans="1:26">
      <c r="A976" s="49"/>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1"/>
    </row>
    <row r="977" spans="1:26">
      <c r="A977" s="49"/>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1"/>
    </row>
    <row r="978" spans="1:26">
      <c r="A978" s="49"/>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1"/>
    </row>
    <row r="979" spans="1:26">
      <c r="A979" s="49"/>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1"/>
    </row>
    <row r="980" spans="1:26">
      <c r="A980" s="49"/>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1"/>
    </row>
    <row r="981" spans="1:26">
      <c r="A981" s="49"/>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1"/>
    </row>
    <row r="982" spans="1:26">
      <c r="A982" s="49"/>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1"/>
    </row>
    <row r="983" spans="1:26">
      <c r="A983" s="49"/>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1"/>
    </row>
    <row r="984" spans="1:26">
      <c r="A984" s="49"/>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1"/>
    </row>
    <row r="985" spans="1:26">
      <c r="A985" s="49"/>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1"/>
    </row>
    <row r="986" spans="1:26">
      <c r="A986" s="49"/>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1"/>
    </row>
    <row r="987" spans="1:26">
      <c r="A987" s="49"/>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1"/>
    </row>
    <row r="988" spans="1:26">
      <c r="A988" s="49"/>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1"/>
    </row>
    <row r="989" spans="1:26">
      <c r="A989" s="49"/>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1"/>
    </row>
    <row r="990" spans="1:26">
      <c r="A990" s="49"/>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1"/>
    </row>
    <row r="991" spans="1:26">
      <c r="A991" s="49"/>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1"/>
    </row>
    <row r="992" spans="1:26">
      <c r="A992" s="49"/>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1"/>
    </row>
    <row r="993" spans="1:26">
      <c r="A993" s="49"/>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1"/>
    </row>
    <row r="994" spans="1:26">
      <c r="A994" s="49"/>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1"/>
    </row>
    <row r="995" spans="1:26">
      <c r="A995" s="49"/>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1"/>
    </row>
    <row r="996" spans="1:26">
      <c r="A996" s="49"/>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1"/>
    </row>
    <row r="997" spans="1:26">
      <c r="A997" s="49"/>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1"/>
    </row>
    <row r="998" spans="1:26">
      <c r="A998" s="49"/>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1"/>
    </row>
    <row r="999" spans="1:26">
      <c r="A999" s="49"/>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1"/>
    </row>
    <row r="1000" spans="1:26">
      <c r="A1000" s="54"/>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8DA5-CA6D-4286-8140-60AF91D77875}">
  <sheetPr filterMode="1">
    <tabColor rgb="FF0070C0"/>
  </sheetPr>
  <dimension ref="A1:M2387"/>
  <sheetViews>
    <sheetView workbookViewId="0">
      <pane xSplit="1" topLeftCell="B1" activePane="topRight" state="frozen"/>
      <selection pane="topRight" activeCell="A2" sqref="A2"/>
    </sheetView>
  </sheetViews>
  <sheetFormatPr defaultRowHeight="15"/>
  <cols>
    <col min="1" max="1" width="24.42578125" customWidth="1"/>
    <col min="2" max="2" width="33.140625" customWidth="1"/>
    <col min="3" max="3" width="33.140625" bestFit="1" customWidth="1"/>
    <col min="4" max="4" width="61.42578125" customWidth="1"/>
    <col min="5" max="5" width="30.42578125" style="17" customWidth="1"/>
    <col min="6" max="6" width="41" style="17" customWidth="1"/>
    <col min="7" max="7" width="29.140625" style="17" customWidth="1"/>
    <col min="8" max="10" width="29.28515625" customWidth="1"/>
    <col min="11" max="11" width="24.42578125" style="19" customWidth="1"/>
    <col min="12" max="12" width="21.140625" style="73" customWidth="1"/>
    <col min="13" max="13" width="14.85546875" style="19" customWidth="1"/>
  </cols>
  <sheetData>
    <row r="1" spans="1:13" s="64" customFormat="1">
      <c r="A1" s="64" t="s">
        <v>0</v>
      </c>
      <c r="B1" s="64" t="s">
        <v>32</v>
      </c>
      <c r="C1" s="64" t="s">
        <v>79</v>
      </c>
      <c r="D1" s="64" t="s">
        <v>80</v>
      </c>
      <c r="E1" s="69" t="s">
        <v>81</v>
      </c>
      <c r="F1" s="69" t="s">
        <v>82</v>
      </c>
      <c r="G1" s="69" t="s">
        <v>83</v>
      </c>
      <c r="H1" s="70" t="s">
        <v>84</v>
      </c>
      <c r="I1" s="70" t="s">
        <v>85</v>
      </c>
      <c r="J1" s="70" t="s">
        <v>86</v>
      </c>
      <c r="K1" s="71" t="s">
        <v>87</v>
      </c>
      <c r="L1" s="72" t="s">
        <v>53</v>
      </c>
      <c r="M1" s="74" t="s">
        <v>88</v>
      </c>
    </row>
    <row r="2" spans="1:13">
      <c r="A2">
        <v>2026</v>
      </c>
      <c r="B2" t="s">
        <v>89</v>
      </c>
      <c r="C2" s="24" t="s">
        <v>90</v>
      </c>
      <c r="D2" s="25" t="s">
        <v>91</v>
      </c>
      <c r="E2" s="65">
        <v>230506093</v>
      </c>
      <c r="F2" s="65">
        <v>36984339</v>
      </c>
      <c r="G2" s="65">
        <f>E2+F2</f>
        <v>267490432</v>
      </c>
      <c r="H2" s="23">
        <f>ROUND(IF($A2 ='Inflation Constants Table'!$E$1,E2,E2*(_xlfn.XLOOKUP($A2,'Inflation Constants Table'!$A:$A,'Inflation Constants Table'!$B:$B,0))),0)</f>
        <v>230506093</v>
      </c>
      <c r="I2" s="23">
        <f>ROUND(IF($A2 ='Inflation Constants Table'!$E$1,F2,F2*(_xlfn.XLOOKUP($A2,'Inflation Constants Table'!$A:$A,'Inflation Constants Table'!$B:$B,0))),0)</f>
        <v>36984339</v>
      </c>
      <c r="J2" s="23">
        <f>ROUND(IF($A2 ='Inflation Constants Table'!$E$1,G2,G2*(_xlfn.XLOOKUP($A2,'Inflation Constants Table'!$A:$A,'Inflation Constants Table'!$B:$B,0))),0)</f>
        <v>267490432</v>
      </c>
      <c r="K2" s="19">
        <f>IF(J2 = 0, 0, H2/J2)</f>
        <v>0.86173584332167819</v>
      </c>
      <c r="L2" s="73">
        <f>_xlfn.XLOOKUP(A2,'SAPD GF as Pct of COSA GF'!A:A,'SAPD GF as Pct of COSA GF'!C:C)</f>
        <v>1695896847</v>
      </c>
      <c r="M2" s="19">
        <f>J2/L2</f>
        <v>0.1577280083238459</v>
      </c>
    </row>
    <row r="3" spans="1:13">
      <c r="A3">
        <v>2026</v>
      </c>
      <c r="B3" t="s">
        <v>89</v>
      </c>
      <c r="C3" s="24" t="s">
        <v>90</v>
      </c>
      <c r="D3" s="25" t="s">
        <v>92</v>
      </c>
      <c r="E3" s="65">
        <v>0</v>
      </c>
      <c r="F3" s="65">
        <v>436067</v>
      </c>
      <c r="G3" s="65">
        <f t="shared" ref="G3:G66" si="0">E3+F3</f>
        <v>436067</v>
      </c>
      <c r="H3" s="23">
        <f>ROUND(IF($A3 ='Inflation Constants Table'!$E$1,E3,E3*(_xlfn.XLOOKUP($A3,'Inflation Constants Table'!$A:$A,'Inflation Constants Table'!$B:$B,0))),0)</f>
        <v>0</v>
      </c>
      <c r="I3" s="23">
        <f>ROUND(IF($A3 ='Inflation Constants Table'!$E$1,F3,F3*(_xlfn.XLOOKUP($A3,'Inflation Constants Table'!$A:$A,'Inflation Constants Table'!$B:$B,0))),0)</f>
        <v>436067</v>
      </c>
      <c r="J3" s="23">
        <f>ROUND(IF($A3 ='Inflation Constants Table'!$E$1,G3,G3*(_xlfn.XLOOKUP($A3,'Inflation Constants Table'!$A:$A,'Inflation Constants Table'!$B:$B,0))),0)</f>
        <v>436067</v>
      </c>
      <c r="K3" s="19">
        <f t="shared" ref="K3:K66" si="1">IF(J3 = 0, 0, H3/J3)</f>
        <v>0</v>
      </c>
      <c r="L3" s="73">
        <f>_xlfn.XLOOKUP(A3,'SAPD GF as Pct of COSA GF'!A:A,'SAPD GF as Pct of COSA GF'!C:C)</f>
        <v>1695896847</v>
      </c>
      <c r="M3" s="19">
        <f t="shared" ref="M3:M66" si="2">J3/L3</f>
        <v>2.5713061544479658E-4</v>
      </c>
    </row>
    <row r="4" spans="1:13">
      <c r="A4">
        <v>2026</v>
      </c>
      <c r="B4" t="s">
        <v>89</v>
      </c>
      <c r="C4" s="24" t="s">
        <v>90</v>
      </c>
      <c r="D4" s="25" t="s">
        <v>93</v>
      </c>
      <c r="E4" s="65">
        <v>19623000</v>
      </c>
      <c r="F4" s="65">
        <v>883514</v>
      </c>
      <c r="G4" s="65">
        <f t="shared" si="0"/>
        <v>20506514</v>
      </c>
      <c r="H4" s="23">
        <f>ROUND(IF($A4 ='Inflation Constants Table'!$E$1,E4,E4*(_xlfn.XLOOKUP($A4,'Inflation Constants Table'!$A:$A,'Inflation Constants Table'!$B:$B,0))),0)</f>
        <v>19623000</v>
      </c>
      <c r="I4" s="23">
        <f>ROUND(IF($A4 ='Inflation Constants Table'!$E$1,F4,F4*(_xlfn.XLOOKUP($A4,'Inflation Constants Table'!$A:$A,'Inflation Constants Table'!$B:$B,0))),0)</f>
        <v>883514</v>
      </c>
      <c r="J4" s="23">
        <f>ROUND(IF($A4 ='Inflation Constants Table'!$E$1,G4,G4*(_xlfn.XLOOKUP($A4,'Inflation Constants Table'!$A:$A,'Inflation Constants Table'!$B:$B,0))),0)</f>
        <v>20506514</v>
      </c>
      <c r="K4" s="19">
        <f t="shared" si="1"/>
        <v>0.95691544647715354</v>
      </c>
      <c r="L4" s="73">
        <f>_xlfn.XLOOKUP(A4,'SAPD GF as Pct of COSA GF'!A:A,'SAPD GF as Pct of COSA GF'!C:C)</f>
        <v>1695896847</v>
      </c>
      <c r="M4" s="19">
        <f t="shared" si="2"/>
        <v>1.2091840394818542E-2</v>
      </c>
    </row>
    <row r="5" spans="1:13">
      <c r="A5">
        <v>2026</v>
      </c>
      <c r="B5" t="s">
        <v>89</v>
      </c>
      <c r="C5" s="24" t="s">
        <v>90</v>
      </c>
      <c r="D5" s="25" t="s">
        <v>94</v>
      </c>
      <c r="E5" s="65">
        <v>36791</v>
      </c>
      <c r="F5" s="65">
        <v>0</v>
      </c>
      <c r="G5" s="65">
        <f t="shared" si="0"/>
        <v>36791</v>
      </c>
      <c r="H5" s="23">
        <f>ROUND(IF($A5 ='Inflation Constants Table'!$E$1,E5,E5*(_xlfn.XLOOKUP($A5,'Inflation Constants Table'!$A:$A,'Inflation Constants Table'!$B:$B,0))),0)</f>
        <v>36791</v>
      </c>
      <c r="I5" s="23">
        <f>ROUND(IF($A5 ='Inflation Constants Table'!$E$1,F5,F5*(_xlfn.XLOOKUP($A5,'Inflation Constants Table'!$A:$A,'Inflation Constants Table'!$B:$B,0))),0)</f>
        <v>0</v>
      </c>
      <c r="J5" s="23">
        <f>ROUND(IF($A5 ='Inflation Constants Table'!$E$1,G5,G5*(_xlfn.XLOOKUP($A5,'Inflation Constants Table'!$A:$A,'Inflation Constants Table'!$B:$B,0))),0)</f>
        <v>36791</v>
      </c>
      <c r="K5" s="19">
        <f t="shared" si="1"/>
        <v>1</v>
      </c>
      <c r="L5" s="73">
        <f>_xlfn.XLOOKUP(A5,'SAPD GF as Pct of COSA GF'!A:A,'SAPD GF as Pct of COSA GF'!C:C)</f>
        <v>1695896847</v>
      </c>
      <c r="M5" s="19">
        <f t="shared" si="2"/>
        <v>2.1694126069685415E-5</v>
      </c>
    </row>
    <row r="6" spans="1:13">
      <c r="A6">
        <v>2026</v>
      </c>
      <c r="B6" t="s">
        <v>89</v>
      </c>
      <c r="C6" s="24" t="s">
        <v>90</v>
      </c>
      <c r="D6" s="25" t="s">
        <v>95</v>
      </c>
      <c r="E6" s="65">
        <v>6366696</v>
      </c>
      <c r="F6" s="65">
        <v>765958</v>
      </c>
      <c r="G6" s="65">
        <f t="shared" si="0"/>
        <v>7132654</v>
      </c>
      <c r="H6" s="23">
        <f>ROUND(IF($A6 ='Inflation Constants Table'!$E$1,E6,E6*(_xlfn.XLOOKUP($A6,'Inflation Constants Table'!$A:$A,'Inflation Constants Table'!$B:$B,0))),0)</f>
        <v>6366696</v>
      </c>
      <c r="I6" s="23">
        <f>ROUND(IF($A6 ='Inflation Constants Table'!$E$1,F6,F6*(_xlfn.XLOOKUP($A6,'Inflation Constants Table'!$A:$A,'Inflation Constants Table'!$B:$B,0))),0)</f>
        <v>765958</v>
      </c>
      <c r="J6" s="23">
        <f>ROUND(IF($A6 ='Inflation Constants Table'!$E$1,G6,G6*(_xlfn.XLOOKUP($A6,'Inflation Constants Table'!$A:$A,'Inflation Constants Table'!$B:$B,0))),0)</f>
        <v>7132654</v>
      </c>
      <c r="K6" s="19">
        <f t="shared" si="1"/>
        <v>0.89261248337575327</v>
      </c>
      <c r="L6" s="73">
        <f>_xlfn.XLOOKUP(A6,'SAPD GF as Pct of COSA GF'!A:A,'SAPD GF as Pct of COSA GF'!C:C)</f>
        <v>1695896847</v>
      </c>
      <c r="M6" s="19">
        <f t="shared" si="2"/>
        <v>4.2058300966933753E-3</v>
      </c>
    </row>
    <row r="7" spans="1:13">
      <c r="A7">
        <v>2026</v>
      </c>
      <c r="B7" t="s">
        <v>89</v>
      </c>
      <c r="C7" s="24" t="s">
        <v>90</v>
      </c>
      <c r="D7" s="25" t="s">
        <v>96</v>
      </c>
      <c r="E7" s="65">
        <v>144704</v>
      </c>
      <c r="F7" s="65">
        <v>60000</v>
      </c>
      <c r="G7" s="65">
        <f t="shared" si="0"/>
        <v>204704</v>
      </c>
      <c r="H7" s="23">
        <f>ROUND(IF($A7 ='Inflation Constants Table'!$E$1,E7,E7*(_xlfn.XLOOKUP($A7,'Inflation Constants Table'!$A:$A,'Inflation Constants Table'!$B:$B,0))),0)</f>
        <v>144704</v>
      </c>
      <c r="I7" s="23">
        <f>ROUND(IF($A7 ='Inflation Constants Table'!$E$1,F7,F7*(_xlfn.XLOOKUP($A7,'Inflation Constants Table'!$A:$A,'Inflation Constants Table'!$B:$B,0))),0)</f>
        <v>60000</v>
      </c>
      <c r="J7" s="23">
        <f>ROUND(IF($A7 ='Inflation Constants Table'!$E$1,G7,G7*(_xlfn.XLOOKUP($A7,'Inflation Constants Table'!$A:$A,'Inflation Constants Table'!$B:$B,0))),0)</f>
        <v>204704</v>
      </c>
      <c r="K7" s="19">
        <f t="shared" si="1"/>
        <v>0.70689385649523218</v>
      </c>
      <c r="L7" s="73">
        <f>_xlfn.XLOOKUP(A7,'SAPD GF as Pct of COSA GF'!A:A,'SAPD GF as Pct of COSA GF'!C:C)</f>
        <v>1695896847</v>
      </c>
      <c r="M7" s="19">
        <f t="shared" si="2"/>
        <v>1.2070545467556966E-4</v>
      </c>
    </row>
    <row r="8" spans="1:13">
      <c r="A8">
        <v>2026</v>
      </c>
      <c r="B8" t="s">
        <v>89</v>
      </c>
      <c r="C8" s="24" t="s">
        <v>90</v>
      </c>
      <c r="D8" s="25" t="s">
        <v>97</v>
      </c>
      <c r="E8" s="65">
        <v>14258043</v>
      </c>
      <c r="F8" s="65">
        <v>0</v>
      </c>
      <c r="G8" s="65">
        <f t="shared" si="0"/>
        <v>14258043</v>
      </c>
      <c r="H8" s="23">
        <f>ROUND(IF($A8 ='Inflation Constants Table'!$E$1,E8,E8*(_xlfn.XLOOKUP($A8,'Inflation Constants Table'!$A:$A,'Inflation Constants Table'!$B:$B,0))),0)</f>
        <v>14258043</v>
      </c>
      <c r="I8" s="23">
        <f>ROUND(IF($A8 ='Inflation Constants Table'!$E$1,F8,F8*(_xlfn.XLOOKUP($A8,'Inflation Constants Table'!$A:$A,'Inflation Constants Table'!$B:$B,0))),0)</f>
        <v>0</v>
      </c>
      <c r="J8" s="23">
        <f>ROUND(IF($A8 ='Inflation Constants Table'!$E$1,G8,G8*(_xlfn.XLOOKUP($A8,'Inflation Constants Table'!$A:$A,'Inflation Constants Table'!$B:$B,0))),0)</f>
        <v>14258043</v>
      </c>
      <c r="K8" s="19">
        <f t="shared" si="1"/>
        <v>1</v>
      </c>
      <c r="L8" s="73">
        <f>_xlfn.XLOOKUP(A8,'SAPD GF as Pct of COSA GF'!A:A,'SAPD GF as Pct of COSA GF'!C:C)</f>
        <v>1695896847</v>
      </c>
      <c r="M8" s="19">
        <f t="shared" si="2"/>
        <v>8.4073763243455099E-3</v>
      </c>
    </row>
    <row r="9" spans="1:13">
      <c r="A9">
        <v>2026</v>
      </c>
      <c r="B9" t="s">
        <v>89</v>
      </c>
      <c r="C9" s="24" t="s">
        <v>90</v>
      </c>
      <c r="D9" s="25" t="s">
        <v>98</v>
      </c>
      <c r="E9" s="65">
        <v>10653068</v>
      </c>
      <c r="F9" s="65">
        <v>113794</v>
      </c>
      <c r="G9" s="65">
        <f t="shared" si="0"/>
        <v>10766862</v>
      </c>
      <c r="H9" s="23">
        <f>ROUND(IF($A9 ='Inflation Constants Table'!$E$1,E9,E9*(_xlfn.XLOOKUP($A9,'Inflation Constants Table'!$A:$A,'Inflation Constants Table'!$B:$B,0))),0)</f>
        <v>10653068</v>
      </c>
      <c r="I9" s="23">
        <f>ROUND(IF($A9 ='Inflation Constants Table'!$E$1,F9,F9*(_xlfn.XLOOKUP($A9,'Inflation Constants Table'!$A:$A,'Inflation Constants Table'!$B:$B,0))),0)</f>
        <v>113794</v>
      </c>
      <c r="J9" s="23">
        <f>ROUND(IF($A9 ='Inflation Constants Table'!$E$1,G9,G9*(_xlfn.XLOOKUP($A9,'Inflation Constants Table'!$A:$A,'Inflation Constants Table'!$B:$B,0))),0)</f>
        <v>10766862</v>
      </c>
      <c r="K9" s="19">
        <f t="shared" si="1"/>
        <v>0.98943108957837478</v>
      </c>
      <c r="L9" s="73">
        <f>_xlfn.XLOOKUP(A9,'SAPD GF as Pct of COSA GF'!A:A,'SAPD GF as Pct of COSA GF'!C:C)</f>
        <v>1695896847</v>
      </c>
      <c r="M9" s="19">
        <f t="shared" si="2"/>
        <v>6.3487717540405336E-3</v>
      </c>
    </row>
    <row r="10" spans="1:13">
      <c r="A10">
        <v>2026</v>
      </c>
      <c r="B10" t="s">
        <v>89</v>
      </c>
      <c r="C10" s="24" t="s">
        <v>90</v>
      </c>
      <c r="D10" s="25" t="s">
        <v>99</v>
      </c>
      <c r="E10" s="65">
        <v>0</v>
      </c>
      <c r="F10" s="65">
        <v>232068</v>
      </c>
      <c r="G10" s="65">
        <f t="shared" si="0"/>
        <v>232068</v>
      </c>
      <c r="H10" s="23">
        <f>ROUND(IF($A10 ='Inflation Constants Table'!$E$1,E10,E10*(_xlfn.XLOOKUP($A10,'Inflation Constants Table'!$A:$A,'Inflation Constants Table'!$B:$B,0))),0)</f>
        <v>0</v>
      </c>
      <c r="I10" s="23">
        <f>ROUND(IF($A10 ='Inflation Constants Table'!$E$1,F10,F10*(_xlfn.XLOOKUP($A10,'Inflation Constants Table'!$A:$A,'Inflation Constants Table'!$B:$B,0))),0)</f>
        <v>232068</v>
      </c>
      <c r="J10" s="23">
        <f>ROUND(IF($A10 ='Inflation Constants Table'!$E$1,G10,G10*(_xlfn.XLOOKUP($A10,'Inflation Constants Table'!$A:$A,'Inflation Constants Table'!$B:$B,0))),0)</f>
        <v>232068</v>
      </c>
      <c r="K10" s="19">
        <f t="shared" si="1"/>
        <v>0</v>
      </c>
      <c r="L10" s="73">
        <f>_xlfn.XLOOKUP(A10,'SAPD GF as Pct of COSA GF'!A:A,'SAPD GF as Pct of COSA GF'!C:C)</f>
        <v>1695896847</v>
      </c>
      <c r="M10" s="19">
        <f t="shared" si="2"/>
        <v>1.3684087001548627E-4</v>
      </c>
    </row>
    <row r="11" spans="1:13">
      <c r="A11">
        <v>2026</v>
      </c>
      <c r="B11" t="s">
        <v>89</v>
      </c>
      <c r="C11" s="24" t="s">
        <v>90</v>
      </c>
      <c r="D11" s="25" t="s">
        <v>100</v>
      </c>
      <c r="E11" s="65">
        <v>4694826</v>
      </c>
      <c r="F11" s="65">
        <v>2827650</v>
      </c>
      <c r="G11" s="65">
        <f t="shared" si="0"/>
        <v>7522476</v>
      </c>
      <c r="H11" s="23">
        <f>ROUND(IF($A11 ='Inflation Constants Table'!$E$1,E11,E11*(_xlfn.XLOOKUP($A11,'Inflation Constants Table'!$A:$A,'Inflation Constants Table'!$B:$B,0))),0)</f>
        <v>4694826</v>
      </c>
      <c r="I11" s="23">
        <f>ROUND(IF($A11 ='Inflation Constants Table'!$E$1,F11,F11*(_xlfn.XLOOKUP($A11,'Inflation Constants Table'!$A:$A,'Inflation Constants Table'!$B:$B,0))),0)</f>
        <v>2827650</v>
      </c>
      <c r="J11" s="23">
        <f>ROUND(IF($A11 ='Inflation Constants Table'!$E$1,G11,G11*(_xlfn.XLOOKUP($A11,'Inflation Constants Table'!$A:$A,'Inflation Constants Table'!$B:$B,0))),0)</f>
        <v>7522476</v>
      </c>
      <c r="K11" s="19">
        <f t="shared" si="1"/>
        <v>0.62410647770760586</v>
      </c>
      <c r="L11" s="73">
        <f>_xlfn.XLOOKUP(A11,'SAPD GF as Pct of COSA GF'!A:A,'SAPD GF as Pct of COSA GF'!C:C)</f>
        <v>1695896847</v>
      </c>
      <c r="M11" s="19">
        <f t="shared" si="2"/>
        <v>4.4356919545590736E-3</v>
      </c>
    </row>
    <row r="12" spans="1:13">
      <c r="A12">
        <v>2026</v>
      </c>
      <c r="B12" t="s">
        <v>89</v>
      </c>
      <c r="C12" s="24" t="s">
        <v>90</v>
      </c>
      <c r="D12" s="25" t="s">
        <v>101</v>
      </c>
      <c r="E12" s="65">
        <v>0</v>
      </c>
      <c r="F12" s="65">
        <v>21616</v>
      </c>
      <c r="G12" s="65">
        <f t="shared" si="0"/>
        <v>21616</v>
      </c>
      <c r="H12" s="23">
        <f>ROUND(IF($A12 ='Inflation Constants Table'!$E$1,E12,E12*(_xlfn.XLOOKUP($A12,'Inflation Constants Table'!$A:$A,'Inflation Constants Table'!$B:$B,0))),0)</f>
        <v>0</v>
      </c>
      <c r="I12" s="23">
        <f>ROUND(IF($A12 ='Inflation Constants Table'!$E$1,F12,F12*(_xlfn.XLOOKUP($A12,'Inflation Constants Table'!$A:$A,'Inflation Constants Table'!$B:$B,0))),0)</f>
        <v>21616</v>
      </c>
      <c r="J12" s="23">
        <f>ROUND(IF($A12 ='Inflation Constants Table'!$E$1,G12,G12*(_xlfn.XLOOKUP($A12,'Inflation Constants Table'!$A:$A,'Inflation Constants Table'!$B:$B,0))),0)</f>
        <v>21616</v>
      </c>
      <c r="K12" s="19">
        <f t="shared" si="1"/>
        <v>0</v>
      </c>
      <c r="L12" s="73">
        <f>_xlfn.XLOOKUP(A12,'SAPD GF as Pct of COSA GF'!A:A,'SAPD GF as Pct of COSA GF'!C:C)</f>
        <v>1695896847</v>
      </c>
      <c r="M12" s="19">
        <f t="shared" si="2"/>
        <v>1.2746058251265798E-5</v>
      </c>
    </row>
    <row r="13" spans="1:13">
      <c r="A13">
        <v>2026</v>
      </c>
      <c r="B13" t="s">
        <v>89</v>
      </c>
      <c r="C13" s="24" t="s">
        <v>90</v>
      </c>
      <c r="D13" s="25" t="s">
        <v>102</v>
      </c>
      <c r="E13" s="65">
        <v>230221</v>
      </c>
      <c r="F13" s="65">
        <v>36955</v>
      </c>
      <c r="G13" s="65">
        <f t="shared" si="0"/>
        <v>267176</v>
      </c>
      <c r="H13" s="23">
        <f>ROUND(IF($A13 ='Inflation Constants Table'!$E$1,E13,E13*(_xlfn.XLOOKUP($A13,'Inflation Constants Table'!$A:$A,'Inflation Constants Table'!$B:$B,0))),0)</f>
        <v>230221</v>
      </c>
      <c r="I13" s="23">
        <f>ROUND(IF($A13 ='Inflation Constants Table'!$E$1,F13,F13*(_xlfn.XLOOKUP($A13,'Inflation Constants Table'!$A:$A,'Inflation Constants Table'!$B:$B,0))),0)</f>
        <v>36955</v>
      </c>
      <c r="J13" s="23">
        <f>ROUND(IF($A13 ='Inflation Constants Table'!$E$1,G13,G13*(_xlfn.XLOOKUP($A13,'Inflation Constants Table'!$A:$A,'Inflation Constants Table'!$B:$B,0))),0)</f>
        <v>267176</v>
      </c>
      <c r="K13" s="19">
        <f t="shared" si="1"/>
        <v>0.86168293559301734</v>
      </c>
      <c r="L13" s="73">
        <f>_xlfn.XLOOKUP(A13,'SAPD GF as Pct of COSA GF'!A:A,'SAPD GF as Pct of COSA GF'!C:C)</f>
        <v>1695896847</v>
      </c>
      <c r="M13" s="19">
        <f t="shared" si="2"/>
        <v>1.5754260082069719E-4</v>
      </c>
    </row>
    <row r="14" spans="1:13">
      <c r="A14">
        <v>2026</v>
      </c>
      <c r="B14" t="s">
        <v>89</v>
      </c>
      <c r="C14" s="24" t="s">
        <v>90</v>
      </c>
      <c r="D14" s="25" t="s">
        <v>103</v>
      </c>
      <c r="E14" s="65">
        <v>1463221</v>
      </c>
      <c r="F14" s="65">
        <v>0</v>
      </c>
      <c r="G14" s="65">
        <f t="shared" si="0"/>
        <v>1463221</v>
      </c>
      <c r="H14" s="23">
        <f>ROUND(IF($A14 ='Inflation Constants Table'!$E$1,E14,E14*(_xlfn.XLOOKUP($A14,'Inflation Constants Table'!$A:$A,'Inflation Constants Table'!$B:$B,0))),0)</f>
        <v>1463221</v>
      </c>
      <c r="I14" s="23">
        <f>ROUND(IF($A14 ='Inflation Constants Table'!$E$1,F14,F14*(_xlfn.XLOOKUP($A14,'Inflation Constants Table'!$A:$A,'Inflation Constants Table'!$B:$B,0))),0)</f>
        <v>0</v>
      </c>
      <c r="J14" s="23">
        <f>ROUND(IF($A14 ='Inflation Constants Table'!$E$1,G14,G14*(_xlfn.XLOOKUP($A14,'Inflation Constants Table'!$A:$A,'Inflation Constants Table'!$B:$B,0))),0)</f>
        <v>1463221</v>
      </c>
      <c r="K14" s="19">
        <f t="shared" si="1"/>
        <v>1</v>
      </c>
      <c r="L14" s="73">
        <f>_xlfn.XLOOKUP(A14,'SAPD GF as Pct of COSA GF'!A:A,'SAPD GF as Pct of COSA GF'!C:C)</f>
        <v>1695896847</v>
      </c>
      <c r="M14" s="19">
        <f t="shared" si="2"/>
        <v>8.628007078310229E-4</v>
      </c>
    </row>
    <row r="15" spans="1:13">
      <c r="A15">
        <v>2026</v>
      </c>
      <c r="B15" t="s">
        <v>89</v>
      </c>
      <c r="C15" s="24" t="s">
        <v>90</v>
      </c>
      <c r="D15" s="25" t="s">
        <v>104</v>
      </c>
      <c r="E15" s="65">
        <v>0</v>
      </c>
      <c r="F15" s="65">
        <v>554968</v>
      </c>
      <c r="G15" s="65">
        <f t="shared" si="0"/>
        <v>554968</v>
      </c>
      <c r="H15" s="23">
        <f>ROUND(IF($A15 ='Inflation Constants Table'!$E$1,E15,E15*(_xlfn.XLOOKUP($A15,'Inflation Constants Table'!$A:$A,'Inflation Constants Table'!$B:$B,0))),0)</f>
        <v>0</v>
      </c>
      <c r="I15" s="23">
        <f>ROUND(IF($A15 ='Inflation Constants Table'!$E$1,F15,F15*(_xlfn.XLOOKUP($A15,'Inflation Constants Table'!$A:$A,'Inflation Constants Table'!$B:$B,0))),0)</f>
        <v>554968</v>
      </c>
      <c r="J15" s="23">
        <f>ROUND(IF($A15 ='Inflation Constants Table'!$E$1,G15,G15*(_xlfn.XLOOKUP($A15,'Inflation Constants Table'!$A:$A,'Inflation Constants Table'!$B:$B,0))),0)</f>
        <v>554968</v>
      </c>
      <c r="K15" s="19">
        <f t="shared" si="1"/>
        <v>0</v>
      </c>
      <c r="L15" s="73">
        <f>_xlfn.XLOOKUP(A15,'SAPD GF as Pct of COSA GF'!A:A,'SAPD GF as Pct of COSA GF'!C:C)</f>
        <v>1695896847</v>
      </c>
      <c r="M15" s="19">
        <f t="shared" si="2"/>
        <v>3.2724160138732777E-4</v>
      </c>
    </row>
    <row r="16" spans="1:13">
      <c r="A16">
        <v>2026</v>
      </c>
      <c r="B16" t="s">
        <v>89</v>
      </c>
      <c r="C16" s="24" t="s">
        <v>90</v>
      </c>
      <c r="D16" s="25" t="s">
        <v>105</v>
      </c>
      <c r="E16" s="65">
        <v>0</v>
      </c>
      <c r="F16" s="65">
        <v>25056</v>
      </c>
      <c r="G16" s="65">
        <f t="shared" si="0"/>
        <v>25056</v>
      </c>
      <c r="H16" s="23">
        <f>ROUND(IF($A16 ='Inflation Constants Table'!$E$1,E16,E16*(_xlfn.XLOOKUP($A16,'Inflation Constants Table'!$A:$A,'Inflation Constants Table'!$B:$B,0))),0)</f>
        <v>0</v>
      </c>
      <c r="I16" s="23">
        <f>ROUND(IF($A16 ='Inflation Constants Table'!$E$1,F16,F16*(_xlfn.XLOOKUP($A16,'Inflation Constants Table'!$A:$A,'Inflation Constants Table'!$B:$B,0))),0)</f>
        <v>25056</v>
      </c>
      <c r="J16" s="23">
        <f>ROUND(IF($A16 ='Inflation Constants Table'!$E$1,G16,G16*(_xlfn.XLOOKUP($A16,'Inflation Constants Table'!$A:$A,'Inflation Constants Table'!$B:$B,0))),0)</f>
        <v>25056</v>
      </c>
      <c r="K16" s="19">
        <f t="shared" si="1"/>
        <v>0</v>
      </c>
      <c r="L16" s="73">
        <f>_xlfn.XLOOKUP(A16,'SAPD GF as Pct of COSA GF'!A:A,'SAPD GF as Pct of COSA GF'!C:C)</f>
        <v>1695896847</v>
      </c>
      <c r="M16" s="19">
        <f t="shared" si="2"/>
        <v>1.4774483509609355E-5</v>
      </c>
    </row>
    <row r="17" spans="1:13">
      <c r="A17">
        <v>2026</v>
      </c>
      <c r="B17" t="s">
        <v>89</v>
      </c>
      <c r="C17" s="24" t="s">
        <v>90</v>
      </c>
      <c r="D17" s="25" t="s">
        <v>106</v>
      </c>
      <c r="E17" s="65">
        <v>267445</v>
      </c>
      <c r="F17" s="65">
        <v>0</v>
      </c>
      <c r="G17" s="65">
        <f t="shared" si="0"/>
        <v>267445</v>
      </c>
      <c r="H17" s="23">
        <f>ROUND(IF($A17 ='Inflation Constants Table'!$E$1,E17,E17*(_xlfn.XLOOKUP($A17,'Inflation Constants Table'!$A:$A,'Inflation Constants Table'!$B:$B,0))),0)</f>
        <v>267445</v>
      </c>
      <c r="I17" s="23">
        <f>ROUND(IF($A17 ='Inflation Constants Table'!$E$1,F17,F17*(_xlfn.XLOOKUP($A17,'Inflation Constants Table'!$A:$A,'Inflation Constants Table'!$B:$B,0))),0)</f>
        <v>0</v>
      </c>
      <c r="J17" s="23">
        <f>ROUND(IF($A17 ='Inflation Constants Table'!$E$1,G17,G17*(_xlfn.XLOOKUP($A17,'Inflation Constants Table'!$A:$A,'Inflation Constants Table'!$B:$B,0))),0)</f>
        <v>267445</v>
      </c>
      <c r="K17" s="19">
        <f t="shared" si="1"/>
        <v>1</v>
      </c>
      <c r="L17" s="73">
        <f>_xlfn.XLOOKUP(A17,'SAPD GF as Pct of COSA GF'!A:A,'SAPD GF as Pct of COSA GF'!C:C)</f>
        <v>1695896847</v>
      </c>
      <c r="M17" s="19">
        <f t="shared" si="2"/>
        <v>1.5770121895863164E-4</v>
      </c>
    </row>
    <row r="18" spans="1:13">
      <c r="A18">
        <v>2026</v>
      </c>
      <c r="B18" t="s">
        <v>89</v>
      </c>
      <c r="C18" s="24" t="s">
        <v>90</v>
      </c>
      <c r="D18" s="25" t="s">
        <v>107</v>
      </c>
      <c r="E18" s="65">
        <v>32400</v>
      </c>
      <c r="F18" s="65">
        <v>12000</v>
      </c>
      <c r="G18" s="65">
        <f t="shared" si="0"/>
        <v>44400</v>
      </c>
      <c r="H18" s="23">
        <f>ROUND(IF($A18 ='Inflation Constants Table'!$E$1,E18,E18*(_xlfn.XLOOKUP($A18,'Inflation Constants Table'!$A:$A,'Inflation Constants Table'!$B:$B,0))),0)</f>
        <v>32400</v>
      </c>
      <c r="I18" s="23">
        <f>ROUND(IF($A18 ='Inflation Constants Table'!$E$1,F18,F18*(_xlfn.XLOOKUP($A18,'Inflation Constants Table'!$A:$A,'Inflation Constants Table'!$B:$B,0))),0)</f>
        <v>12000</v>
      </c>
      <c r="J18" s="23">
        <f>ROUND(IF($A18 ='Inflation Constants Table'!$E$1,G18,G18*(_xlfn.XLOOKUP($A18,'Inflation Constants Table'!$A:$A,'Inflation Constants Table'!$B:$B,0))),0)</f>
        <v>44400</v>
      </c>
      <c r="K18" s="19">
        <f t="shared" si="1"/>
        <v>0.72972972972972971</v>
      </c>
      <c r="L18" s="73">
        <f>_xlfn.XLOOKUP(A18,'SAPD GF as Pct of COSA GF'!A:A,'SAPD GF as Pct of COSA GF'!C:C)</f>
        <v>1695896847</v>
      </c>
      <c r="M18" s="19">
        <f t="shared" si="2"/>
        <v>2.6180837636759874E-5</v>
      </c>
    </row>
    <row r="19" spans="1:13">
      <c r="A19">
        <v>2026</v>
      </c>
      <c r="B19" t="s">
        <v>89</v>
      </c>
      <c r="C19" s="24" t="s">
        <v>90</v>
      </c>
      <c r="D19" s="25" t="s">
        <v>108</v>
      </c>
      <c r="E19" s="65">
        <v>0</v>
      </c>
      <c r="F19" s="65">
        <v>6747</v>
      </c>
      <c r="G19" s="65">
        <f t="shared" si="0"/>
        <v>6747</v>
      </c>
      <c r="H19" s="23">
        <f>ROUND(IF($A19 ='Inflation Constants Table'!$E$1,E19,E19*(_xlfn.XLOOKUP($A19,'Inflation Constants Table'!$A:$A,'Inflation Constants Table'!$B:$B,0))),0)</f>
        <v>0</v>
      </c>
      <c r="I19" s="23">
        <f>ROUND(IF($A19 ='Inflation Constants Table'!$E$1,F19,F19*(_xlfn.XLOOKUP($A19,'Inflation Constants Table'!$A:$A,'Inflation Constants Table'!$B:$B,0))),0)</f>
        <v>6747</v>
      </c>
      <c r="J19" s="23">
        <f>ROUND(IF($A19 ='Inflation Constants Table'!$E$1,G19,G19*(_xlfn.XLOOKUP($A19,'Inflation Constants Table'!$A:$A,'Inflation Constants Table'!$B:$B,0))),0)</f>
        <v>6747</v>
      </c>
      <c r="K19" s="19">
        <f t="shared" si="1"/>
        <v>0</v>
      </c>
      <c r="L19" s="73">
        <f>_xlfn.XLOOKUP(A19,'SAPD GF as Pct of COSA GF'!A:A,'SAPD GF as Pct of COSA GF'!C:C)</f>
        <v>1695896847</v>
      </c>
      <c r="M19" s="19">
        <f t="shared" si="2"/>
        <v>3.9784259354779024E-6</v>
      </c>
    </row>
    <row r="20" spans="1:13">
      <c r="A20">
        <v>2026</v>
      </c>
      <c r="B20" t="s">
        <v>89</v>
      </c>
      <c r="C20" s="24" t="s">
        <v>90</v>
      </c>
      <c r="D20" s="25" t="s">
        <v>109</v>
      </c>
      <c r="E20" s="65">
        <v>5849563</v>
      </c>
      <c r="F20" s="65">
        <v>0</v>
      </c>
      <c r="G20" s="65">
        <f t="shared" si="0"/>
        <v>5849563</v>
      </c>
      <c r="H20" s="23">
        <f>ROUND(IF($A20 ='Inflation Constants Table'!$E$1,E20,E20*(_xlfn.XLOOKUP($A20,'Inflation Constants Table'!$A:$A,'Inflation Constants Table'!$B:$B,0))),0)</f>
        <v>5849563</v>
      </c>
      <c r="I20" s="23">
        <f>ROUND(IF($A20 ='Inflation Constants Table'!$E$1,F20,F20*(_xlfn.XLOOKUP($A20,'Inflation Constants Table'!$A:$A,'Inflation Constants Table'!$B:$B,0))),0)</f>
        <v>0</v>
      </c>
      <c r="J20" s="23">
        <f>ROUND(IF($A20 ='Inflation Constants Table'!$E$1,G20,G20*(_xlfn.XLOOKUP($A20,'Inflation Constants Table'!$A:$A,'Inflation Constants Table'!$B:$B,0))),0)</f>
        <v>5849563</v>
      </c>
      <c r="K20" s="19">
        <f t="shared" si="1"/>
        <v>1</v>
      </c>
      <c r="L20" s="73">
        <f>_xlfn.XLOOKUP(A20,'SAPD GF as Pct of COSA GF'!A:A,'SAPD GF as Pct of COSA GF'!C:C)</f>
        <v>1695896847</v>
      </c>
      <c r="M20" s="19">
        <f t="shared" si="2"/>
        <v>3.4492445754278826E-3</v>
      </c>
    </row>
    <row r="21" spans="1:13">
      <c r="A21">
        <v>2026</v>
      </c>
      <c r="B21" t="s">
        <v>89</v>
      </c>
      <c r="C21" s="24" t="s">
        <v>90</v>
      </c>
      <c r="D21" s="25" t="s">
        <v>110</v>
      </c>
      <c r="E21" s="65">
        <v>33888228</v>
      </c>
      <c r="F21" s="65">
        <v>0</v>
      </c>
      <c r="G21" s="65">
        <f t="shared" si="0"/>
        <v>33888228</v>
      </c>
      <c r="H21" s="23">
        <f>ROUND(IF($A21 ='Inflation Constants Table'!$E$1,E21,E21*(_xlfn.XLOOKUP($A21,'Inflation Constants Table'!$A:$A,'Inflation Constants Table'!$B:$B,0))),0)</f>
        <v>33888228</v>
      </c>
      <c r="I21" s="23">
        <f>ROUND(IF($A21 ='Inflation Constants Table'!$E$1,F21,F21*(_xlfn.XLOOKUP($A21,'Inflation Constants Table'!$A:$A,'Inflation Constants Table'!$B:$B,0))),0)</f>
        <v>0</v>
      </c>
      <c r="J21" s="23">
        <f>ROUND(IF($A21 ='Inflation Constants Table'!$E$1,G21,G21*(_xlfn.XLOOKUP($A21,'Inflation Constants Table'!$A:$A,'Inflation Constants Table'!$B:$B,0))),0)</f>
        <v>33888228</v>
      </c>
      <c r="K21" s="19">
        <f t="shared" si="1"/>
        <v>1</v>
      </c>
      <c r="L21" s="73">
        <f>_xlfn.XLOOKUP(A21,'SAPD GF as Pct of COSA GF'!A:A,'SAPD GF as Pct of COSA GF'!C:C)</f>
        <v>1695896847</v>
      </c>
      <c r="M21" s="19">
        <f t="shared" si="2"/>
        <v>1.9982481870844591E-2</v>
      </c>
    </row>
    <row r="22" spans="1:13">
      <c r="A22">
        <v>2026</v>
      </c>
      <c r="B22" t="s">
        <v>89</v>
      </c>
      <c r="C22" s="24" t="s">
        <v>90</v>
      </c>
      <c r="D22" s="25" t="s">
        <v>111</v>
      </c>
      <c r="E22" s="65">
        <v>297949</v>
      </c>
      <c r="F22" s="65">
        <v>0</v>
      </c>
      <c r="G22" s="65">
        <f t="shared" si="0"/>
        <v>297949</v>
      </c>
      <c r="H22" s="23">
        <f>ROUND(IF($A22 ='Inflation Constants Table'!$E$1,E22,E22*(_xlfn.XLOOKUP($A22,'Inflation Constants Table'!$A:$A,'Inflation Constants Table'!$B:$B,0))),0)</f>
        <v>297949</v>
      </c>
      <c r="I22" s="23">
        <f>ROUND(IF($A22 ='Inflation Constants Table'!$E$1,F22,F22*(_xlfn.XLOOKUP($A22,'Inflation Constants Table'!$A:$A,'Inflation Constants Table'!$B:$B,0))),0)</f>
        <v>0</v>
      </c>
      <c r="J22" s="23">
        <f>ROUND(IF($A22 ='Inflation Constants Table'!$E$1,G22,G22*(_xlfn.XLOOKUP($A22,'Inflation Constants Table'!$A:$A,'Inflation Constants Table'!$B:$B,0))),0)</f>
        <v>297949</v>
      </c>
      <c r="K22" s="19">
        <f t="shared" si="1"/>
        <v>1</v>
      </c>
      <c r="L22" s="73">
        <f>_xlfn.XLOOKUP(A22,'SAPD GF as Pct of COSA GF'!A:A,'SAPD GF as Pct of COSA GF'!C:C)</f>
        <v>1695896847</v>
      </c>
      <c r="M22" s="19">
        <f t="shared" si="2"/>
        <v>1.7568816200529206E-4</v>
      </c>
    </row>
    <row r="23" spans="1:13">
      <c r="A23">
        <v>2026</v>
      </c>
      <c r="B23" t="s">
        <v>89</v>
      </c>
      <c r="C23" s="24" t="s">
        <v>90</v>
      </c>
      <c r="D23" s="25" t="s">
        <v>112</v>
      </c>
      <c r="E23" s="65">
        <v>3768</v>
      </c>
      <c r="F23" s="65">
        <v>0</v>
      </c>
      <c r="G23" s="65">
        <f t="shared" si="0"/>
        <v>3768</v>
      </c>
      <c r="H23" s="23">
        <f>ROUND(IF($A23 ='Inflation Constants Table'!$E$1,E23,E23*(_xlfn.XLOOKUP($A23,'Inflation Constants Table'!$A:$A,'Inflation Constants Table'!$B:$B,0))),0)</f>
        <v>3768</v>
      </c>
      <c r="I23" s="23">
        <f>ROUND(IF($A23 ='Inflation Constants Table'!$E$1,F23,F23*(_xlfn.XLOOKUP($A23,'Inflation Constants Table'!$A:$A,'Inflation Constants Table'!$B:$B,0))),0)</f>
        <v>0</v>
      </c>
      <c r="J23" s="23">
        <f>ROUND(IF($A23 ='Inflation Constants Table'!$E$1,G23,G23*(_xlfn.XLOOKUP($A23,'Inflation Constants Table'!$A:$A,'Inflation Constants Table'!$B:$B,0))),0)</f>
        <v>3768</v>
      </c>
      <c r="K23" s="19">
        <f t="shared" si="1"/>
        <v>1</v>
      </c>
      <c r="L23" s="73">
        <f>_xlfn.XLOOKUP(A23,'SAPD GF as Pct of COSA GF'!A:A,'SAPD GF as Pct of COSA GF'!C:C)</f>
        <v>1695896847</v>
      </c>
      <c r="M23" s="19">
        <f t="shared" si="2"/>
        <v>2.2218332480925946E-6</v>
      </c>
    </row>
    <row r="24" spans="1:13">
      <c r="A24">
        <v>2026</v>
      </c>
      <c r="B24" t="s">
        <v>89</v>
      </c>
      <c r="C24" s="24" t="s">
        <v>90</v>
      </c>
      <c r="D24" s="25" t="s">
        <v>113</v>
      </c>
      <c r="E24" s="65">
        <v>225072</v>
      </c>
      <c r="F24" s="65">
        <v>0</v>
      </c>
      <c r="G24" s="65">
        <f t="shared" si="0"/>
        <v>225072</v>
      </c>
      <c r="H24" s="23">
        <f>ROUND(IF($A24 ='Inflation Constants Table'!$E$1,E24,E24*(_xlfn.XLOOKUP($A24,'Inflation Constants Table'!$A:$A,'Inflation Constants Table'!$B:$B,0))),0)</f>
        <v>225072</v>
      </c>
      <c r="I24" s="23">
        <f>ROUND(IF($A24 ='Inflation Constants Table'!$E$1,F24,F24*(_xlfn.XLOOKUP($A24,'Inflation Constants Table'!$A:$A,'Inflation Constants Table'!$B:$B,0))),0)</f>
        <v>0</v>
      </c>
      <c r="J24" s="23">
        <f>ROUND(IF($A24 ='Inflation Constants Table'!$E$1,G24,G24*(_xlfn.XLOOKUP($A24,'Inflation Constants Table'!$A:$A,'Inflation Constants Table'!$B:$B,0))),0)</f>
        <v>225072</v>
      </c>
      <c r="K24" s="19">
        <f t="shared" si="1"/>
        <v>1</v>
      </c>
      <c r="L24" s="73">
        <f>_xlfn.XLOOKUP(A24,'SAPD GF as Pct of COSA GF'!A:A,'SAPD GF as Pct of COSA GF'!C:C)</f>
        <v>1695896847</v>
      </c>
      <c r="M24" s="19">
        <f t="shared" si="2"/>
        <v>1.327156191121806E-4</v>
      </c>
    </row>
    <row r="25" spans="1:13">
      <c r="A25">
        <v>2026</v>
      </c>
      <c r="B25" t="s">
        <v>89</v>
      </c>
      <c r="C25" s="24" t="s">
        <v>90</v>
      </c>
      <c r="D25" s="25" t="s">
        <v>114</v>
      </c>
      <c r="E25" s="65">
        <v>61157735</v>
      </c>
      <c r="F25" s="65">
        <v>0</v>
      </c>
      <c r="G25" s="65">
        <f t="shared" si="0"/>
        <v>61157735</v>
      </c>
      <c r="H25" s="23">
        <f>ROUND(IF($A25 ='Inflation Constants Table'!$E$1,E25,E25*(_xlfn.XLOOKUP($A25,'Inflation Constants Table'!$A:$A,'Inflation Constants Table'!$B:$B,0))),0)</f>
        <v>61157735</v>
      </c>
      <c r="I25" s="23">
        <f>ROUND(IF($A25 ='Inflation Constants Table'!$E$1,F25,F25*(_xlfn.XLOOKUP($A25,'Inflation Constants Table'!$A:$A,'Inflation Constants Table'!$B:$B,0))),0)</f>
        <v>0</v>
      </c>
      <c r="J25" s="23">
        <f>ROUND(IF($A25 ='Inflation Constants Table'!$E$1,G25,G25*(_xlfn.XLOOKUP($A25,'Inflation Constants Table'!$A:$A,'Inflation Constants Table'!$B:$B,0))),0)</f>
        <v>61157735</v>
      </c>
      <c r="K25" s="19">
        <f t="shared" si="1"/>
        <v>1</v>
      </c>
      <c r="L25" s="73">
        <f>_xlfn.XLOOKUP(A25,'SAPD GF as Pct of COSA GF'!A:A,'SAPD GF as Pct of COSA GF'!C:C)</f>
        <v>1695896847</v>
      </c>
      <c r="M25" s="19">
        <f t="shared" si="2"/>
        <v>3.6062178609616816E-2</v>
      </c>
    </row>
    <row r="26" spans="1:13">
      <c r="A26">
        <v>2026</v>
      </c>
      <c r="B26" t="s">
        <v>89</v>
      </c>
      <c r="C26" s="24" t="s">
        <v>90</v>
      </c>
      <c r="D26" s="25" t="s">
        <v>115</v>
      </c>
      <c r="E26" s="65">
        <v>984547</v>
      </c>
      <c r="F26" s="65">
        <v>0</v>
      </c>
      <c r="G26" s="65">
        <f t="shared" si="0"/>
        <v>984547</v>
      </c>
      <c r="H26" s="23">
        <f>ROUND(IF($A26 ='Inflation Constants Table'!$E$1,E26,E26*(_xlfn.XLOOKUP($A26,'Inflation Constants Table'!$A:$A,'Inflation Constants Table'!$B:$B,0))),0)</f>
        <v>984547</v>
      </c>
      <c r="I26" s="23">
        <f>ROUND(IF($A26 ='Inflation Constants Table'!$E$1,F26,F26*(_xlfn.XLOOKUP($A26,'Inflation Constants Table'!$A:$A,'Inflation Constants Table'!$B:$B,0))),0)</f>
        <v>0</v>
      </c>
      <c r="J26" s="23">
        <f>ROUND(IF($A26 ='Inflation Constants Table'!$E$1,G26,G26*(_xlfn.XLOOKUP($A26,'Inflation Constants Table'!$A:$A,'Inflation Constants Table'!$B:$B,0))),0)</f>
        <v>984547</v>
      </c>
      <c r="K26" s="19">
        <f t="shared" si="1"/>
        <v>1</v>
      </c>
      <c r="L26" s="73">
        <f>_xlfn.XLOOKUP(A26,'SAPD GF as Pct of COSA GF'!A:A,'SAPD GF as Pct of COSA GF'!C:C)</f>
        <v>1695896847</v>
      </c>
      <c r="M26" s="19">
        <f t="shared" si="2"/>
        <v>5.8054651244952751E-4</v>
      </c>
    </row>
    <row r="27" spans="1:13">
      <c r="A27">
        <v>2026</v>
      </c>
      <c r="B27" t="s">
        <v>89</v>
      </c>
      <c r="C27" s="24" t="s">
        <v>90</v>
      </c>
      <c r="D27" s="25" t="s">
        <v>116</v>
      </c>
      <c r="E27" s="65">
        <v>2751148</v>
      </c>
      <c r="F27" s="65">
        <v>0</v>
      </c>
      <c r="G27" s="65">
        <f t="shared" si="0"/>
        <v>2751148</v>
      </c>
      <c r="H27" s="23">
        <f>ROUND(IF($A27 ='Inflation Constants Table'!$E$1,E27,E27*(_xlfn.XLOOKUP($A27,'Inflation Constants Table'!$A:$A,'Inflation Constants Table'!$B:$B,0))),0)</f>
        <v>2751148</v>
      </c>
      <c r="I27" s="23">
        <f>ROUND(IF($A27 ='Inflation Constants Table'!$E$1,F27,F27*(_xlfn.XLOOKUP($A27,'Inflation Constants Table'!$A:$A,'Inflation Constants Table'!$B:$B,0))),0)</f>
        <v>0</v>
      </c>
      <c r="J27" s="23">
        <f>ROUND(IF($A27 ='Inflation Constants Table'!$E$1,G27,G27*(_xlfn.XLOOKUP($A27,'Inflation Constants Table'!$A:$A,'Inflation Constants Table'!$B:$B,0))),0)</f>
        <v>2751148</v>
      </c>
      <c r="K27" s="19">
        <f t="shared" si="1"/>
        <v>1</v>
      </c>
      <c r="L27" s="73">
        <f>_xlfn.XLOOKUP(A27,'SAPD GF as Pct of COSA GF'!A:A,'SAPD GF as Pct of COSA GF'!C:C)</f>
        <v>1695896847</v>
      </c>
      <c r="M27" s="19">
        <f t="shared" si="2"/>
        <v>1.6222378176283029E-3</v>
      </c>
    </row>
    <row r="28" spans="1:13">
      <c r="A28">
        <v>2026</v>
      </c>
      <c r="B28" t="s">
        <v>89</v>
      </c>
      <c r="C28" s="24" t="s">
        <v>90</v>
      </c>
      <c r="D28" s="25" t="s">
        <v>117</v>
      </c>
      <c r="E28" s="65">
        <v>6984928</v>
      </c>
      <c r="F28" s="65">
        <v>0</v>
      </c>
      <c r="G28" s="65">
        <f t="shared" si="0"/>
        <v>6984928</v>
      </c>
      <c r="H28" s="23">
        <f>ROUND(IF($A28 ='Inflation Constants Table'!$E$1,E28,E28*(_xlfn.XLOOKUP($A28,'Inflation Constants Table'!$A:$A,'Inflation Constants Table'!$B:$B,0))),0)</f>
        <v>6984928</v>
      </c>
      <c r="I28" s="23">
        <f>ROUND(IF($A28 ='Inflation Constants Table'!$E$1,F28,F28*(_xlfn.XLOOKUP($A28,'Inflation Constants Table'!$A:$A,'Inflation Constants Table'!$B:$B,0))),0)</f>
        <v>0</v>
      </c>
      <c r="J28" s="23">
        <f>ROUND(IF($A28 ='Inflation Constants Table'!$E$1,G28,G28*(_xlfn.XLOOKUP($A28,'Inflation Constants Table'!$A:$A,'Inflation Constants Table'!$B:$B,0))),0)</f>
        <v>6984928</v>
      </c>
      <c r="K28" s="19">
        <f t="shared" si="1"/>
        <v>1</v>
      </c>
      <c r="L28" s="73">
        <f>_xlfn.XLOOKUP(A28,'SAPD GF as Pct of COSA GF'!A:A,'SAPD GF as Pct of COSA GF'!C:C)</f>
        <v>1695896847</v>
      </c>
      <c r="M28" s="19">
        <f t="shared" si="2"/>
        <v>4.1187222043346369E-3</v>
      </c>
    </row>
    <row r="29" spans="1:13">
      <c r="A29">
        <v>2026</v>
      </c>
      <c r="B29" t="s">
        <v>89</v>
      </c>
      <c r="C29" s="24" t="s">
        <v>90</v>
      </c>
      <c r="D29" s="25" t="s">
        <v>118</v>
      </c>
      <c r="E29" s="65">
        <v>4890440</v>
      </c>
      <c r="F29" s="65">
        <v>0</v>
      </c>
      <c r="G29" s="65">
        <f t="shared" si="0"/>
        <v>4890440</v>
      </c>
      <c r="H29" s="23">
        <f>ROUND(IF($A29 ='Inflation Constants Table'!$E$1,E29,E29*(_xlfn.XLOOKUP($A29,'Inflation Constants Table'!$A:$A,'Inflation Constants Table'!$B:$B,0))),0)</f>
        <v>4890440</v>
      </c>
      <c r="I29" s="23">
        <f>ROUND(IF($A29 ='Inflation Constants Table'!$E$1,F29,F29*(_xlfn.XLOOKUP($A29,'Inflation Constants Table'!$A:$A,'Inflation Constants Table'!$B:$B,0))),0)</f>
        <v>0</v>
      </c>
      <c r="J29" s="23">
        <f>ROUND(IF($A29 ='Inflation Constants Table'!$E$1,G29,G29*(_xlfn.XLOOKUP($A29,'Inflation Constants Table'!$A:$A,'Inflation Constants Table'!$B:$B,0))),0)</f>
        <v>4890440</v>
      </c>
      <c r="K29" s="19">
        <f t="shared" si="1"/>
        <v>1</v>
      </c>
      <c r="L29" s="73">
        <f>_xlfn.XLOOKUP(A29,'SAPD GF as Pct of COSA GF'!A:A,'SAPD GF as Pct of COSA GF'!C:C)</f>
        <v>1695896847</v>
      </c>
      <c r="M29" s="19">
        <f t="shared" si="2"/>
        <v>2.8836895408179269E-3</v>
      </c>
    </row>
    <row r="30" spans="1:13">
      <c r="A30">
        <v>2026</v>
      </c>
      <c r="B30" t="s">
        <v>89</v>
      </c>
      <c r="C30" s="24" t="s">
        <v>90</v>
      </c>
      <c r="D30" s="25" t="s">
        <v>119</v>
      </c>
      <c r="E30" s="65">
        <v>5280108</v>
      </c>
      <c r="F30" s="65">
        <v>0</v>
      </c>
      <c r="G30" s="65">
        <f t="shared" si="0"/>
        <v>5280108</v>
      </c>
      <c r="H30" s="23">
        <f>ROUND(IF($A30 ='Inflation Constants Table'!$E$1,E30,E30*(_xlfn.XLOOKUP($A30,'Inflation Constants Table'!$A:$A,'Inflation Constants Table'!$B:$B,0))),0)</f>
        <v>5280108</v>
      </c>
      <c r="I30" s="23">
        <f>ROUND(IF($A30 ='Inflation Constants Table'!$E$1,F30,F30*(_xlfn.XLOOKUP($A30,'Inflation Constants Table'!$A:$A,'Inflation Constants Table'!$B:$B,0))),0)</f>
        <v>0</v>
      </c>
      <c r="J30" s="23">
        <f>ROUND(IF($A30 ='Inflation Constants Table'!$E$1,G30,G30*(_xlfn.XLOOKUP($A30,'Inflation Constants Table'!$A:$A,'Inflation Constants Table'!$B:$B,0))),0)</f>
        <v>5280108</v>
      </c>
      <c r="K30" s="19">
        <f t="shared" si="1"/>
        <v>1</v>
      </c>
      <c r="L30" s="73">
        <f>_xlfn.XLOOKUP(A30,'SAPD GF as Pct of COSA GF'!A:A,'SAPD GF as Pct of COSA GF'!C:C)</f>
        <v>1695896847</v>
      </c>
      <c r="M30" s="19">
        <f t="shared" si="2"/>
        <v>3.113460591273804E-3</v>
      </c>
    </row>
    <row r="31" spans="1:13">
      <c r="A31">
        <v>2026</v>
      </c>
      <c r="B31" t="s">
        <v>89</v>
      </c>
      <c r="C31" s="24" t="s">
        <v>90</v>
      </c>
      <c r="D31" s="25" t="s">
        <v>120</v>
      </c>
      <c r="E31" s="65">
        <v>10000</v>
      </c>
      <c r="F31" s="65">
        <v>0</v>
      </c>
      <c r="G31" s="65">
        <f t="shared" si="0"/>
        <v>10000</v>
      </c>
      <c r="H31" s="23">
        <f>ROUND(IF($A31 ='Inflation Constants Table'!$E$1,E31,E31*(_xlfn.XLOOKUP($A31,'Inflation Constants Table'!$A:$A,'Inflation Constants Table'!$B:$B,0))),0)</f>
        <v>10000</v>
      </c>
      <c r="I31" s="23">
        <f>ROUND(IF($A31 ='Inflation Constants Table'!$E$1,F31,F31*(_xlfn.XLOOKUP($A31,'Inflation Constants Table'!$A:$A,'Inflation Constants Table'!$B:$B,0))),0)</f>
        <v>0</v>
      </c>
      <c r="J31" s="23">
        <f>ROUND(IF($A31 ='Inflation Constants Table'!$E$1,G31,G31*(_xlfn.XLOOKUP($A31,'Inflation Constants Table'!$A:$A,'Inflation Constants Table'!$B:$B,0))),0)</f>
        <v>10000</v>
      </c>
      <c r="K31" s="19">
        <f t="shared" si="1"/>
        <v>1</v>
      </c>
      <c r="L31" s="73">
        <f>_xlfn.XLOOKUP(A31,'SAPD GF as Pct of COSA GF'!A:A,'SAPD GF as Pct of COSA GF'!C:C)</f>
        <v>1695896847</v>
      </c>
      <c r="M31" s="19">
        <f t="shared" si="2"/>
        <v>5.8965850533242953E-6</v>
      </c>
    </row>
    <row r="32" spans="1:13">
      <c r="A32">
        <v>2026</v>
      </c>
      <c r="B32" t="s">
        <v>89</v>
      </c>
      <c r="C32" s="24" t="s">
        <v>90</v>
      </c>
      <c r="D32" s="25" t="s">
        <v>121</v>
      </c>
      <c r="E32" s="65">
        <v>189896</v>
      </c>
      <c r="F32" s="65">
        <v>0</v>
      </c>
      <c r="G32" s="65">
        <f t="shared" si="0"/>
        <v>189896</v>
      </c>
      <c r="H32" s="23">
        <f>ROUND(IF($A32 ='Inflation Constants Table'!$E$1,E32,E32*(_xlfn.XLOOKUP($A32,'Inflation Constants Table'!$A:$A,'Inflation Constants Table'!$B:$B,0))),0)</f>
        <v>189896</v>
      </c>
      <c r="I32" s="23">
        <f>ROUND(IF($A32 ='Inflation Constants Table'!$E$1,F32,F32*(_xlfn.XLOOKUP($A32,'Inflation Constants Table'!$A:$A,'Inflation Constants Table'!$B:$B,0))),0)</f>
        <v>0</v>
      </c>
      <c r="J32" s="23">
        <f>ROUND(IF($A32 ='Inflation Constants Table'!$E$1,G32,G32*(_xlfn.XLOOKUP($A32,'Inflation Constants Table'!$A:$A,'Inflation Constants Table'!$B:$B,0))),0)</f>
        <v>189896</v>
      </c>
      <c r="K32" s="19">
        <f t="shared" si="1"/>
        <v>1</v>
      </c>
      <c r="L32" s="73">
        <f>_xlfn.XLOOKUP(A32,'SAPD GF as Pct of COSA GF'!A:A,'SAPD GF as Pct of COSA GF'!C:C)</f>
        <v>1695896847</v>
      </c>
      <c r="M32" s="19">
        <f t="shared" si="2"/>
        <v>1.1197379152860704E-4</v>
      </c>
    </row>
    <row r="33" spans="1:13">
      <c r="A33">
        <v>2026</v>
      </c>
      <c r="B33" t="s">
        <v>89</v>
      </c>
      <c r="C33" s="24" t="s">
        <v>90</v>
      </c>
      <c r="D33" s="25" t="s">
        <v>122</v>
      </c>
      <c r="E33" s="65">
        <v>0</v>
      </c>
      <c r="F33" s="65">
        <v>5739585</v>
      </c>
      <c r="G33" s="65">
        <f t="shared" si="0"/>
        <v>5739585</v>
      </c>
      <c r="H33" s="23">
        <f>ROUND(IF($A33 ='Inflation Constants Table'!$E$1,E33,E33*(_xlfn.XLOOKUP($A33,'Inflation Constants Table'!$A:$A,'Inflation Constants Table'!$B:$B,0))),0)</f>
        <v>0</v>
      </c>
      <c r="I33" s="23">
        <f>ROUND(IF($A33 ='Inflation Constants Table'!$E$1,F33,F33*(_xlfn.XLOOKUP($A33,'Inflation Constants Table'!$A:$A,'Inflation Constants Table'!$B:$B,0))),0)</f>
        <v>5739585</v>
      </c>
      <c r="J33" s="23">
        <f>ROUND(IF($A33 ='Inflation Constants Table'!$E$1,G33,G33*(_xlfn.XLOOKUP($A33,'Inflation Constants Table'!$A:$A,'Inflation Constants Table'!$B:$B,0))),0)</f>
        <v>5739585</v>
      </c>
      <c r="K33" s="19">
        <f t="shared" si="1"/>
        <v>0</v>
      </c>
      <c r="L33" s="73">
        <f>_xlfn.XLOOKUP(A33,'SAPD GF as Pct of COSA GF'!A:A,'SAPD GF as Pct of COSA GF'!C:C)</f>
        <v>1695896847</v>
      </c>
      <c r="M33" s="19">
        <f t="shared" si="2"/>
        <v>3.3843951123284327E-3</v>
      </c>
    </row>
    <row r="34" spans="1:13">
      <c r="A34">
        <v>2026</v>
      </c>
      <c r="B34" t="s">
        <v>89</v>
      </c>
      <c r="C34" s="24" t="s">
        <v>90</v>
      </c>
      <c r="D34" s="25" t="s">
        <v>123</v>
      </c>
      <c r="E34" s="65">
        <v>0</v>
      </c>
      <c r="F34" s="65">
        <v>81838</v>
      </c>
      <c r="G34" s="65">
        <f t="shared" si="0"/>
        <v>81838</v>
      </c>
      <c r="H34" s="23">
        <f>ROUND(IF($A34 ='Inflation Constants Table'!$E$1,E34,E34*(_xlfn.XLOOKUP($A34,'Inflation Constants Table'!$A:$A,'Inflation Constants Table'!$B:$B,0))),0)</f>
        <v>0</v>
      </c>
      <c r="I34" s="23">
        <f>ROUND(IF($A34 ='Inflation Constants Table'!$E$1,F34,F34*(_xlfn.XLOOKUP($A34,'Inflation Constants Table'!$A:$A,'Inflation Constants Table'!$B:$B,0))),0)</f>
        <v>81838</v>
      </c>
      <c r="J34" s="23">
        <f>ROUND(IF($A34 ='Inflation Constants Table'!$E$1,G34,G34*(_xlfn.XLOOKUP($A34,'Inflation Constants Table'!$A:$A,'Inflation Constants Table'!$B:$B,0))),0)</f>
        <v>81838</v>
      </c>
      <c r="K34" s="19">
        <f t="shared" si="1"/>
        <v>0</v>
      </c>
      <c r="L34" s="73">
        <f>_xlfn.XLOOKUP(A34,'SAPD GF as Pct of COSA GF'!A:A,'SAPD GF as Pct of COSA GF'!C:C)</f>
        <v>1695896847</v>
      </c>
      <c r="M34" s="19">
        <f t="shared" si="2"/>
        <v>4.8256472759395372E-5</v>
      </c>
    </row>
    <row r="35" spans="1:13">
      <c r="A35">
        <v>2026</v>
      </c>
      <c r="B35" t="s">
        <v>89</v>
      </c>
      <c r="C35" s="24" t="s">
        <v>90</v>
      </c>
      <c r="D35" s="25" t="s">
        <v>124</v>
      </c>
      <c r="E35" s="65">
        <v>0</v>
      </c>
      <c r="F35" s="65">
        <v>87992</v>
      </c>
      <c r="G35" s="65">
        <f t="shared" si="0"/>
        <v>87992</v>
      </c>
      <c r="H35" s="23">
        <f>ROUND(IF($A35 ='Inflation Constants Table'!$E$1,E35,E35*(_xlfn.XLOOKUP($A35,'Inflation Constants Table'!$A:$A,'Inflation Constants Table'!$B:$B,0))),0)</f>
        <v>0</v>
      </c>
      <c r="I35" s="23">
        <f>ROUND(IF($A35 ='Inflation Constants Table'!$E$1,F35,F35*(_xlfn.XLOOKUP($A35,'Inflation Constants Table'!$A:$A,'Inflation Constants Table'!$B:$B,0))),0)</f>
        <v>87992</v>
      </c>
      <c r="J35" s="23">
        <f>ROUND(IF($A35 ='Inflation Constants Table'!$E$1,G35,G35*(_xlfn.XLOOKUP($A35,'Inflation Constants Table'!$A:$A,'Inflation Constants Table'!$B:$B,0))),0)</f>
        <v>87992</v>
      </c>
      <c r="K35" s="19">
        <f t="shared" si="1"/>
        <v>0</v>
      </c>
      <c r="L35" s="73">
        <f>_xlfn.XLOOKUP(A35,'SAPD GF as Pct of COSA GF'!A:A,'SAPD GF as Pct of COSA GF'!C:C)</f>
        <v>1695896847</v>
      </c>
      <c r="M35" s="19">
        <f t="shared" si="2"/>
        <v>5.1885231201211146E-5</v>
      </c>
    </row>
    <row r="36" spans="1:13">
      <c r="A36">
        <v>2026</v>
      </c>
      <c r="B36" t="s">
        <v>89</v>
      </c>
      <c r="C36" s="24" t="s">
        <v>90</v>
      </c>
      <c r="D36" s="25" t="s">
        <v>125</v>
      </c>
      <c r="E36" s="65">
        <v>53340753</v>
      </c>
      <c r="F36" s="65">
        <v>181353</v>
      </c>
      <c r="G36" s="65">
        <f t="shared" si="0"/>
        <v>53522106</v>
      </c>
      <c r="H36" s="23">
        <f>ROUND(IF($A36 ='Inflation Constants Table'!$E$1,E36,E36*(_xlfn.XLOOKUP($A36,'Inflation Constants Table'!$A:$A,'Inflation Constants Table'!$B:$B,0))),0)</f>
        <v>53340753</v>
      </c>
      <c r="I36" s="23">
        <f>ROUND(IF($A36 ='Inflation Constants Table'!$E$1,F36,F36*(_xlfn.XLOOKUP($A36,'Inflation Constants Table'!$A:$A,'Inflation Constants Table'!$B:$B,0))),0)</f>
        <v>181353</v>
      </c>
      <c r="J36" s="23">
        <f>ROUND(IF($A36 ='Inflation Constants Table'!$E$1,G36,G36*(_xlfn.XLOOKUP($A36,'Inflation Constants Table'!$A:$A,'Inflation Constants Table'!$B:$B,0))),0)</f>
        <v>53522106</v>
      </c>
      <c r="K36" s="19">
        <f t="shared" si="1"/>
        <v>0.99661162436321171</v>
      </c>
      <c r="L36" s="73">
        <f>_xlfn.XLOOKUP(A36,'SAPD GF as Pct of COSA GF'!A:A,'SAPD GF as Pct of COSA GF'!C:C)</f>
        <v>1695896847</v>
      </c>
      <c r="M36" s="19">
        <f t="shared" si="2"/>
        <v>3.1559765026203862E-2</v>
      </c>
    </row>
    <row r="37" spans="1:13">
      <c r="A37">
        <v>2026</v>
      </c>
      <c r="B37" t="s">
        <v>89</v>
      </c>
      <c r="C37" s="24" t="s">
        <v>90</v>
      </c>
      <c r="D37" s="25" t="s">
        <v>126</v>
      </c>
      <c r="E37" s="65">
        <v>0</v>
      </c>
      <c r="F37" s="65">
        <v>7825222</v>
      </c>
      <c r="G37" s="65">
        <f t="shared" si="0"/>
        <v>7825222</v>
      </c>
      <c r="H37" s="23">
        <f>ROUND(IF($A37 ='Inflation Constants Table'!$E$1,E37,E37*(_xlfn.XLOOKUP($A37,'Inflation Constants Table'!$A:$A,'Inflation Constants Table'!$B:$B,0))),0)</f>
        <v>0</v>
      </c>
      <c r="I37" s="23">
        <f>ROUND(IF($A37 ='Inflation Constants Table'!$E$1,F37,F37*(_xlfn.XLOOKUP($A37,'Inflation Constants Table'!$A:$A,'Inflation Constants Table'!$B:$B,0))),0)</f>
        <v>7825222</v>
      </c>
      <c r="J37" s="23">
        <f>ROUND(IF($A37 ='Inflation Constants Table'!$E$1,G37,G37*(_xlfn.XLOOKUP($A37,'Inflation Constants Table'!$A:$A,'Inflation Constants Table'!$B:$B,0))),0)</f>
        <v>7825222</v>
      </c>
      <c r="K37" s="19">
        <f t="shared" si="1"/>
        <v>0</v>
      </c>
      <c r="L37" s="73">
        <f>_xlfn.XLOOKUP(A37,'SAPD GF as Pct of COSA GF'!A:A,'SAPD GF as Pct of COSA GF'!C:C)</f>
        <v>1695896847</v>
      </c>
      <c r="M37" s="19">
        <f t="shared" si="2"/>
        <v>4.614208708414445E-3</v>
      </c>
    </row>
    <row r="38" spans="1:13">
      <c r="A38">
        <v>2026</v>
      </c>
      <c r="B38" t="s">
        <v>89</v>
      </c>
      <c r="C38" s="24" t="s">
        <v>90</v>
      </c>
      <c r="D38" s="25" t="s">
        <v>127</v>
      </c>
      <c r="E38" s="65">
        <v>0</v>
      </c>
      <c r="F38" s="65">
        <v>787645</v>
      </c>
      <c r="G38" s="65">
        <f t="shared" si="0"/>
        <v>787645</v>
      </c>
      <c r="H38" s="23">
        <f>ROUND(IF($A38 ='Inflation Constants Table'!$E$1,E38,E38*(_xlfn.XLOOKUP($A38,'Inflation Constants Table'!$A:$A,'Inflation Constants Table'!$B:$B,0))),0)</f>
        <v>0</v>
      </c>
      <c r="I38" s="23">
        <f>ROUND(IF($A38 ='Inflation Constants Table'!$E$1,F38,F38*(_xlfn.XLOOKUP($A38,'Inflation Constants Table'!$A:$A,'Inflation Constants Table'!$B:$B,0))),0)</f>
        <v>787645</v>
      </c>
      <c r="J38" s="23">
        <f>ROUND(IF($A38 ='Inflation Constants Table'!$E$1,G38,G38*(_xlfn.XLOOKUP($A38,'Inflation Constants Table'!$A:$A,'Inflation Constants Table'!$B:$B,0))),0)</f>
        <v>787645</v>
      </c>
      <c r="K38" s="19">
        <f t="shared" si="1"/>
        <v>0</v>
      </c>
      <c r="L38" s="73">
        <f>_xlfn.XLOOKUP(A38,'SAPD GF as Pct of COSA GF'!A:A,'SAPD GF as Pct of COSA GF'!C:C)</f>
        <v>1695896847</v>
      </c>
      <c r="M38" s="19">
        <f t="shared" si="2"/>
        <v>4.6444157343256148E-4</v>
      </c>
    </row>
    <row r="39" spans="1:13">
      <c r="A39">
        <v>2026</v>
      </c>
      <c r="B39" t="s">
        <v>89</v>
      </c>
      <c r="C39" s="24" t="s">
        <v>90</v>
      </c>
      <c r="D39" s="25" t="s">
        <v>128</v>
      </c>
      <c r="E39" s="65">
        <v>0</v>
      </c>
      <c r="F39" s="65">
        <v>1444835</v>
      </c>
      <c r="G39" s="65">
        <f t="shared" si="0"/>
        <v>1444835</v>
      </c>
      <c r="H39" s="23">
        <f>ROUND(IF($A39 ='Inflation Constants Table'!$E$1,E39,E39*(_xlfn.XLOOKUP($A39,'Inflation Constants Table'!$A:$A,'Inflation Constants Table'!$B:$B,0))),0)</f>
        <v>0</v>
      </c>
      <c r="I39" s="23">
        <f>ROUND(IF($A39 ='Inflation Constants Table'!$E$1,F39,F39*(_xlfn.XLOOKUP($A39,'Inflation Constants Table'!$A:$A,'Inflation Constants Table'!$B:$B,0))),0)</f>
        <v>1444835</v>
      </c>
      <c r="J39" s="23">
        <f>ROUND(IF($A39 ='Inflation Constants Table'!$E$1,G39,G39*(_xlfn.XLOOKUP($A39,'Inflation Constants Table'!$A:$A,'Inflation Constants Table'!$B:$B,0))),0)</f>
        <v>1444835</v>
      </c>
      <c r="K39" s="19">
        <f t="shared" si="1"/>
        <v>0</v>
      </c>
      <c r="L39" s="73">
        <f>_xlfn.XLOOKUP(A39,'SAPD GF as Pct of COSA GF'!A:A,'SAPD GF as Pct of COSA GF'!C:C)</f>
        <v>1695896847</v>
      </c>
      <c r="M39" s="19">
        <f t="shared" si="2"/>
        <v>8.5195924655198088E-4</v>
      </c>
    </row>
    <row r="40" spans="1:13">
      <c r="A40">
        <v>2026</v>
      </c>
      <c r="B40" t="s">
        <v>89</v>
      </c>
      <c r="C40" s="24" t="s">
        <v>90</v>
      </c>
      <c r="D40" s="25" t="s">
        <v>129</v>
      </c>
      <c r="E40" s="65">
        <v>0</v>
      </c>
      <c r="F40" s="65">
        <v>-563357</v>
      </c>
      <c r="G40" s="65">
        <f t="shared" si="0"/>
        <v>-563357</v>
      </c>
      <c r="H40" s="23">
        <f>ROUND(IF($A40 ='Inflation Constants Table'!$E$1,E40,E40*(_xlfn.XLOOKUP($A40,'Inflation Constants Table'!$A:$A,'Inflation Constants Table'!$B:$B,0))),0)</f>
        <v>0</v>
      </c>
      <c r="I40" s="23">
        <f>ROUND(IF($A40 ='Inflation Constants Table'!$E$1,F40,F40*(_xlfn.XLOOKUP($A40,'Inflation Constants Table'!$A:$A,'Inflation Constants Table'!$B:$B,0))),0)</f>
        <v>-563357</v>
      </c>
      <c r="J40" s="23">
        <f>ROUND(IF($A40 ='Inflation Constants Table'!$E$1,G40,G40*(_xlfn.XLOOKUP($A40,'Inflation Constants Table'!$A:$A,'Inflation Constants Table'!$B:$B,0))),0)</f>
        <v>-563357</v>
      </c>
      <c r="K40" s="19">
        <f t="shared" si="1"/>
        <v>0</v>
      </c>
      <c r="L40" s="73">
        <f>_xlfn.XLOOKUP(A40,'SAPD GF as Pct of COSA GF'!A:A,'SAPD GF as Pct of COSA GF'!C:C)</f>
        <v>1695896847</v>
      </c>
      <c r="M40" s="19">
        <f t="shared" si="2"/>
        <v>-3.3218824658856155E-4</v>
      </c>
    </row>
    <row r="41" spans="1:13">
      <c r="A41">
        <v>2026</v>
      </c>
      <c r="B41" t="s">
        <v>89</v>
      </c>
      <c r="C41" s="24" t="s">
        <v>130</v>
      </c>
      <c r="D41" s="25" t="s">
        <v>131</v>
      </c>
      <c r="E41" s="65">
        <v>0</v>
      </c>
      <c r="F41" s="65">
        <v>16809</v>
      </c>
      <c r="G41" s="65">
        <f t="shared" si="0"/>
        <v>16809</v>
      </c>
      <c r="H41" s="23">
        <f>ROUND(IF($A41 ='Inflation Constants Table'!$E$1,E41,E41*(_xlfn.XLOOKUP($A41,'Inflation Constants Table'!$A:$A,'Inflation Constants Table'!$B:$B,0))),0)</f>
        <v>0</v>
      </c>
      <c r="I41" s="23">
        <f>ROUND(IF($A41 ='Inflation Constants Table'!$E$1,F41,F41*(_xlfn.XLOOKUP($A41,'Inflation Constants Table'!$A:$A,'Inflation Constants Table'!$B:$B,0))),0)</f>
        <v>16809</v>
      </c>
      <c r="J41" s="23">
        <f>ROUND(IF($A41 ='Inflation Constants Table'!$E$1,G41,G41*(_xlfn.XLOOKUP($A41,'Inflation Constants Table'!$A:$A,'Inflation Constants Table'!$B:$B,0))),0)</f>
        <v>16809</v>
      </c>
      <c r="K41" s="19">
        <f t="shared" si="1"/>
        <v>0</v>
      </c>
      <c r="L41" s="73">
        <f>_xlfn.XLOOKUP(A41,'SAPD GF as Pct of COSA GF'!A:A,'SAPD GF as Pct of COSA GF'!C:C)</f>
        <v>1695896847</v>
      </c>
      <c r="M41" s="19">
        <f t="shared" si="2"/>
        <v>9.9115698161328079E-6</v>
      </c>
    </row>
    <row r="42" spans="1:13">
      <c r="A42">
        <v>2026</v>
      </c>
      <c r="B42" t="s">
        <v>89</v>
      </c>
      <c r="C42" s="24" t="s">
        <v>130</v>
      </c>
      <c r="D42" s="58" t="s">
        <v>132</v>
      </c>
      <c r="E42" s="65">
        <v>200000</v>
      </c>
      <c r="F42" s="65">
        <v>6879028</v>
      </c>
      <c r="G42" s="65">
        <f t="shared" si="0"/>
        <v>7079028</v>
      </c>
      <c r="H42" s="23">
        <f>ROUND(IF($A42 ='Inflation Constants Table'!$E$1,E42,E42*(_xlfn.XLOOKUP($A42,'Inflation Constants Table'!$A:$A,'Inflation Constants Table'!$B:$B,0))),0)</f>
        <v>200000</v>
      </c>
      <c r="I42" s="23">
        <f>ROUND(IF($A42 ='Inflation Constants Table'!$E$1,F42,F42*(_xlfn.XLOOKUP($A42,'Inflation Constants Table'!$A:$A,'Inflation Constants Table'!$B:$B,0))),0)</f>
        <v>6879028</v>
      </c>
      <c r="J42" s="23">
        <f>ROUND(IF($A42 ='Inflation Constants Table'!$E$1,G42,G42*(_xlfn.XLOOKUP($A42,'Inflation Constants Table'!$A:$A,'Inflation Constants Table'!$B:$B,0))),0)</f>
        <v>7079028</v>
      </c>
      <c r="K42" s="19">
        <f t="shared" si="1"/>
        <v>2.8252466299045577E-2</v>
      </c>
      <c r="L42" s="73">
        <f>_xlfn.XLOOKUP(A42,'SAPD GF as Pct of COSA GF'!A:A,'SAPD GF as Pct of COSA GF'!C:C)</f>
        <v>1695896847</v>
      </c>
      <c r="M42" s="19">
        <f t="shared" si="2"/>
        <v>4.174209069686418E-3</v>
      </c>
    </row>
    <row r="43" spans="1:13">
      <c r="A43">
        <v>2026</v>
      </c>
      <c r="B43" t="s">
        <v>89</v>
      </c>
      <c r="C43" s="24" t="s">
        <v>130</v>
      </c>
      <c r="D43" s="58" t="s">
        <v>133</v>
      </c>
      <c r="E43" s="65">
        <v>0</v>
      </c>
      <c r="F43" s="65">
        <v>1038402</v>
      </c>
      <c r="G43" s="65">
        <f t="shared" si="0"/>
        <v>1038402</v>
      </c>
      <c r="H43" s="23">
        <f>ROUND(IF($A43 ='Inflation Constants Table'!$E$1,E43,E43*(_xlfn.XLOOKUP($A43,'Inflation Constants Table'!$A:$A,'Inflation Constants Table'!$B:$B,0))),0)</f>
        <v>0</v>
      </c>
      <c r="I43" s="23">
        <f>ROUND(IF($A43 ='Inflation Constants Table'!$E$1,F43,F43*(_xlfn.XLOOKUP($A43,'Inflation Constants Table'!$A:$A,'Inflation Constants Table'!$B:$B,0))),0)</f>
        <v>1038402</v>
      </c>
      <c r="J43" s="23">
        <f>ROUND(IF($A43 ='Inflation Constants Table'!$E$1,G43,G43*(_xlfn.XLOOKUP($A43,'Inflation Constants Table'!$A:$A,'Inflation Constants Table'!$B:$B,0))),0)</f>
        <v>1038402</v>
      </c>
      <c r="K43" s="19">
        <f t="shared" si="1"/>
        <v>0</v>
      </c>
      <c r="L43" s="73">
        <f>_xlfn.XLOOKUP(A43,'SAPD GF as Pct of COSA GF'!A:A,'SAPD GF as Pct of COSA GF'!C:C)</f>
        <v>1695896847</v>
      </c>
      <c r="M43" s="19">
        <f t="shared" si="2"/>
        <v>6.1230257125420551E-4</v>
      </c>
    </row>
    <row r="44" spans="1:13">
      <c r="A44">
        <v>2026</v>
      </c>
      <c r="B44" t="s">
        <v>89</v>
      </c>
      <c r="C44" s="24" t="s">
        <v>130</v>
      </c>
      <c r="D44" s="25" t="s">
        <v>134</v>
      </c>
      <c r="E44" s="65">
        <v>0</v>
      </c>
      <c r="F44" s="65">
        <v>100561</v>
      </c>
      <c r="G44" s="65">
        <f t="shared" si="0"/>
        <v>100561</v>
      </c>
      <c r="H44" s="23">
        <f>ROUND(IF($A44 ='Inflation Constants Table'!$E$1,E44,E44*(_xlfn.XLOOKUP($A44,'Inflation Constants Table'!$A:$A,'Inflation Constants Table'!$B:$B,0))),0)</f>
        <v>0</v>
      </c>
      <c r="I44" s="23">
        <f>ROUND(IF($A44 ='Inflation Constants Table'!$E$1,F44,F44*(_xlfn.XLOOKUP($A44,'Inflation Constants Table'!$A:$A,'Inflation Constants Table'!$B:$B,0))),0)</f>
        <v>100561</v>
      </c>
      <c r="J44" s="23">
        <f>ROUND(IF($A44 ='Inflation Constants Table'!$E$1,G44,G44*(_xlfn.XLOOKUP($A44,'Inflation Constants Table'!$A:$A,'Inflation Constants Table'!$B:$B,0))),0)</f>
        <v>100561</v>
      </c>
      <c r="K44" s="19">
        <f t="shared" si="1"/>
        <v>0</v>
      </c>
      <c r="L44" s="73">
        <f>_xlfn.XLOOKUP(A44,'SAPD GF as Pct of COSA GF'!A:A,'SAPD GF as Pct of COSA GF'!C:C)</f>
        <v>1695896847</v>
      </c>
      <c r="M44" s="19">
        <f t="shared" si="2"/>
        <v>5.9296648954734449E-5</v>
      </c>
    </row>
    <row r="45" spans="1:13">
      <c r="A45">
        <v>2026</v>
      </c>
      <c r="B45" t="s">
        <v>89</v>
      </c>
      <c r="C45" s="24" t="s">
        <v>130</v>
      </c>
      <c r="D45" s="58" t="s">
        <v>135</v>
      </c>
      <c r="E45" s="65">
        <v>0</v>
      </c>
      <c r="F45" s="65">
        <v>705182</v>
      </c>
      <c r="G45" s="65">
        <f t="shared" si="0"/>
        <v>705182</v>
      </c>
      <c r="H45" s="23">
        <f>ROUND(IF($A45 ='Inflation Constants Table'!$E$1,E45,E45*(_xlfn.XLOOKUP($A45,'Inflation Constants Table'!$A:$A,'Inflation Constants Table'!$B:$B,0))),0)</f>
        <v>0</v>
      </c>
      <c r="I45" s="23">
        <f>ROUND(IF($A45 ='Inflation Constants Table'!$E$1,F45,F45*(_xlfn.XLOOKUP($A45,'Inflation Constants Table'!$A:$A,'Inflation Constants Table'!$B:$B,0))),0)</f>
        <v>705182</v>
      </c>
      <c r="J45" s="23">
        <f>ROUND(IF($A45 ='Inflation Constants Table'!$E$1,G45,G45*(_xlfn.XLOOKUP($A45,'Inflation Constants Table'!$A:$A,'Inflation Constants Table'!$B:$B,0))),0)</f>
        <v>705182</v>
      </c>
      <c r="K45" s="19">
        <f t="shared" si="1"/>
        <v>0</v>
      </c>
      <c r="L45" s="73">
        <f>_xlfn.XLOOKUP(A45,'SAPD GF as Pct of COSA GF'!A:A,'SAPD GF as Pct of COSA GF'!C:C)</f>
        <v>1695896847</v>
      </c>
      <c r="M45" s="19">
        <f t="shared" si="2"/>
        <v>4.1581656410733333E-4</v>
      </c>
    </row>
    <row r="46" spans="1:13">
      <c r="A46">
        <v>2026</v>
      </c>
      <c r="B46" t="s">
        <v>89</v>
      </c>
      <c r="C46" s="24" t="s">
        <v>130</v>
      </c>
      <c r="D46" s="58" t="s">
        <v>136</v>
      </c>
      <c r="E46" s="65">
        <v>0</v>
      </c>
      <c r="F46" s="65">
        <v>56806</v>
      </c>
      <c r="G46" s="65">
        <f t="shared" si="0"/>
        <v>56806</v>
      </c>
      <c r="H46" s="23">
        <f>ROUND(IF($A46 ='Inflation Constants Table'!$E$1,E46,E46*(_xlfn.XLOOKUP($A46,'Inflation Constants Table'!$A:$A,'Inflation Constants Table'!$B:$B,0))),0)</f>
        <v>0</v>
      </c>
      <c r="I46" s="23">
        <f>ROUND(IF($A46 ='Inflation Constants Table'!$E$1,F46,F46*(_xlfn.XLOOKUP($A46,'Inflation Constants Table'!$A:$A,'Inflation Constants Table'!$B:$B,0))),0)</f>
        <v>56806</v>
      </c>
      <c r="J46" s="23">
        <f>ROUND(IF($A46 ='Inflation Constants Table'!$E$1,G46,G46*(_xlfn.XLOOKUP($A46,'Inflation Constants Table'!$A:$A,'Inflation Constants Table'!$B:$B,0))),0)</f>
        <v>56806</v>
      </c>
      <c r="K46" s="19">
        <f t="shared" si="1"/>
        <v>0</v>
      </c>
      <c r="L46" s="73">
        <f>_xlfn.XLOOKUP(A46,'SAPD GF as Pct of COSA GF'!A:A,'SAPD GF as Pct of COSA GF'!C:C)</f>
        <v>1695896847</v>
      </c>
      <c r="M46" s="19">
        <f t="shared" si="2"/>
        <v>3.3496141053913998E-5</v>
      </c>
    </row>
    <row r="47" spans="1:13">
      <c r="A47">
        <v>2026</v>
      </c>
      <c r="B47" t="s">
        <v>89</v>
      </c>
      <c r="C47" s="24" t="s">
        <v>130</v>
      </c>
      <c r="D47" s="25" t="s">
        <v>137</v>
      </c>
      <c r="E47" s="65">
        <v>0</v>
      </c>
      <c r="F47" s="65">
        <v>31505</v>
      </c>
      <c r="G47" s="65">
        <f t="shared" si="0"/>
        <v>31505</v>
      </c>
      <c r="H47" s="23">
        <f>ROUND(IF($A47 ='Inflation Constants Table'!$E$1,E47,E47*(_xlfn.XLOOKUP($A47,'Inflation Constants Table'!$A:$A,'Inflation Constants Table'!$B:$B,0))),0)</f>
        <v>0</v>
      </c>
      <c r="I47" s="23">
        <f>ROUND(IF($A47 ='Inflation Constants Table'!$E$1,F47,F47*(_xlfn.XLOOKUP($A47,'Inflation Constants Table'!$A:$A,'Inflation Constants Table'!$B:$B,0))),0)</f>
        <v>31505</v>
      </c>
      <c r="J47" s="23">
        <f>ROUND(IF($A47 ='Inflation Constants Table'!$E$1,G47,G47*(_xlfn.XLOOKUP($A47,'Inflation Constants Table'!$A:$A,'Inflation Constants Table'!$B:$B,0))),0)</f>
        <v>31505</v>
      </c>
      <c r="K47" s="19">
        <f t="shared" si="1"/>
        <v>0</v>
      </c>
      <c r="L47" s="73">
        <f>_xlfn.XLOOKUP(A47,'SAPD GF as Pct of COSA GF'!A:A,'SAPD GF as Pct of COSA GF'!C:C)</f>
        <v>1695896847</v>
      </c>
      <c r="M47" s="19">
        <f t="shared" si="2"/>
        <v>1.8577191210498195E-5</v>
      </c>
    </row>
    <row r="48" spans="1:13">
      <c r="A48">
        <v>2026</v>
      </c>
      <c r="B48" t="s">
        <v>89</v>
      </c>
      <c r="C48" s="24" t="s">
        <v>130</v>
      </c>
      <c r="D48" s="25" t="s">
        <v>138</v>
      </c>
      <c r="E48" s="65">
        <v>0</v>
      </c>
      <c r="F48" s="65">
        <v>151547</v>
      </c>
      <c r="G48" s="65">
        <f t="shared" si="0"/>
        <v>151547</v>
      </c>
      <c r="H48" s="23">
        <f>ROUND(IF($A48 ='Inflation Constants Table'!$E$1,E48,E48*(_xlfn.XLOOKUP($A48,'Inflation Constants Table'!$A:$A,'Inflation Constants Table'!$B:$B,0))),0)</f>
        <v>0</v>
      </c>
      <c r="I48" s="23">
        <f>ROUND(IF($A48 ='Inflation Constants Table'!$E$1,F48,F48*(_xlfn.XLOOKUP($A48,'Inflation Constants Table'!$A:$A,'Inflation Constants Table'!$B:$B,0))),0)</f>
        <v>151547</v>
      </c>
      <c r="J48" s="23">
        <f>ROUND(IF($A48 ='Inflation Constants Table'!$E$1,G48,G48*(_xlfn.XLOOKUP($A48,'Inflation Constants Table'!$A:$A,'Inflation Constants Table'!$B:$B,0))),0)</f>
        <v>151547</v>
      </c>
      <c r="K48" s="19">
        <f t="shared" si="1"/>
        <v>0</v>
      </c>
      <c r="L48" s="73">
        <f>_xlfn.XLOOKUP(A48,'SAPD GF as Pct of COSA GF'!A:A,'SAPD GF as Pct of COSA GF'!C:C)</f>
        <v>1695896847</v>
      </c>
      <c r="M48" s="19">
        <f t="shared" si="2"/>
        <v>8.936097750761371E-5</v>
      </c>
    </row>
    <row r="49" spans="1:13">
      <c r="A49">
        <v>2026</v>
      </c>
      <c r="B49" t="s">
        <v>89</v>
      </c>
      <c r="C49" s="24" t="s">
        <v>130</v>
      </c>
      <c r="D49" s="25" t="s">
        <v>139</v>
      </c>
      <c r="E49" s="65">
        <v>0</v>
      </c>
      <c r="F49" s="65">
        <v>25045</v>
      </c>
      <c r="G49" s="65">
        <f t="shared" si="0"/>
        <v>25045</v>
      </c>
      <c r="H49" s="23">
        <f>ROUND(IF($A49 ='Inflation Constants Table'!$E$1,E49,E49*(_xlfn.XLOOKUP($A49,'Inflation Constants Table'!$A:$A,'Inflation Constants Table'!$B:$B,0))),0)</f>
        <v>0</v>
      </c>
      <c r="I49" s="23">
        <f>ROUND(IF($A49 ='Inflation Constants Table'!$E$1,F49,F49*(_xlfn.XLOOKUP($A49,'Inflation Constants Table'!$A:$A,'Inflation Constants Table'!$B:$B,0))),0)</f>
        <v>25045</v>
      </c>
      <c r="J49" s="23">
        <f>ROUND(IF($A49 ='Inflation Constants Table'!$E$1,G49,G49*(_xlfn.XLOOKUP($A49,'Inflation Constants Table'!$A:$A,'Inflation Constants Table'!$B:$B,0))),0)</f>
        <v>25045</v>
      </c>
      <c r="K49" s="19">
        <f t="shared" si="1"/>
        <v>0</v>
      </c>
      <c r="L49" s="73">
        <f>_xlfn.XLOOKUP(A49,'SAPD GF as Pct of COSA GF'!A:A,'SAPD GF as Pct of COSA GF'!C:C)</f>
        <v>1695896847</v>
      </c>
      <c r="M49" s="19">
        <f t="shared" si="2"/>
        <v>1.4767997266050699E-5</v>
      </c>
    </row>
    <row r="50" spans="1:13">
      <c r="A50">
        <v>2026</v>
      </c>
      <c r="B50" t="s">
        <v>89</v>
      </c>
      <c r="C50" s="24" t="s">
        <v>130</v>
      </c>
      <c r="D50" s="58" t="s">
        <v>140</v>
      </c>
      <c r="E50" s="65">
        <v>0</v>
      </c>
      <c r="F50" s="65">
        <v>72932</v>
      </c>
      <c r="G50" s="65">
        <f t="shared" si="0"/>
        <v>72932</v>
      </c>
      <c r="H50" s="23">
        <f>ROUND(IF($A50 ='Inflation Constants Table'!$E$1,E50,E50*(_xlfn.XLOOKUP($A50,'Inflation Constants Table'!$A:$A,'Inflation Constants Table'!$B:$B,0))),0)</f>
        <v>0</v>
      </c>
      <c r="I50" s="23">
        <f>ROUND(IF($A50 ='Inflation Constants Table'!$E$1,F50,F50*(_xlfn.XLOOKUP($A50,'Inflation Constants Table'!$A:$A,'Inflation Constants Table'!$B:$B,0))),0)</f>
        <v>72932</v>
      </c>
      <c r="J50" s="23">
        <f>ROUND(IF($A50 ='Inflation Constants Table'!$E$1,G50,G50*(_xlfn.XLOOKUP($A50,'Inflation Constants Table'!$A:$A,'Inflation Constants Table'!$B:$B,0))),0)</f>
        <v>72932</v>
      </c>
      <c r="K50" s="19">
        <f t="shared" si="1"/>
        <v>0</v>
      </c>
      <c r="L50" s="73">
        <f>_xlfn.XLOOKUP(A50,'SAPD GF as Pct of COSA GF'!A:A,'SAPD GF as Pct of COSA GF'!C:C)</f>
        <v>1695896847</v>
      </c>
      <c r="M50" s="19">
        <f t="shared" si="2"/>
        <v>4.3004974110904756E-5</v>
      </c>
    </row>
    <row r="51" spans="1:13">
      <c r="A51">
        <v>2026</v>
      </c>
      <c r="B51" t="s">
        <v>89</v>
      </c>
      <c r="C51" s="24" t="s">
        <v>130</v>
      </c>
      <c r="D51" s="25" t="s">
        <v>141</v>
      </c>
      <c r="E51" s="65">
        <v>0</v>
      </c>
      <c r="F51" s="65">
        <v>722</v>
      </c>
      <c r="G51" s="65">
        <f t="shared" si="0"/>
        <v>722</v>
      </c>
      <c r="H51" s="23">
        <f>ROUND(IF($A51 ='Inflation Constants Table'!$E$1,E51,E51*(_xlfn.XLOOKUP($A51,'Inflation Constants Table'!$A:$A,'Inflation Constants Table'!$B:$B,0))),0)</f>
        <v>0</v>
      </c>
      <c r="I51" s="23">
        <f>ROUND(IF($A51 ='Inflation Constants Table'!$E$1,F51,F51*(_xlfn.XLOOKUP($A51,'Inflation Constants Table'!$A:$A,'Inflation Constants Table'!$B:$B,0))),0)</f>
        <v>722</v>
      </c>
      <c r="J51" s="23">
        <f>ROUND(IF($A51 ='Inflation Constants Table'!$E$1,G51,G51*(_xlfn.XLOOKUP($A51,'Inflation Constants Table'!$A:$A,'Inflation Constants Table'!$B:$B,0))),0)</f>
        <v>722</v>
      </c>
      <c r="K51" s="19">
        <f t="shared" si="1"/>
        <v>0</v>
      </c>
      <c r="L51" s="73">
        <f>_xlfn.XLOOKUP(A51,'SAPD GF as Pct of COSA GF'!A:A,'SAPD GF as Pct of COSA GF'!C:C)</f>
        <v>1695896847</v>
      </c>
      <c r="M51" s="19">
        <f t="shared" si="2"/>
        <v>4.2573344085001416E-7</v>
      </c>
    </row>
    <row r="52" spans="1:13">
      <c r="A52">
        <v>2026</v>
      </c>
      <c r="B52" t="s">
        <v>89</v>
      </c>
      <c r="C52" s="24" t="s">
        <v>130</v>
      </c>
      <c r="D52" s="58" t="s">
        <v>142</v>
      </c>
      <c r="E52" s="65">
        <v>0</v>
      </c>
      <c r="F52" s="65">
        <v>1138225</v>
      </c>
      <c r="G52" s="65">
        <f t="shared" si="0"/>
        <v>1138225</v>
      </c>
      <c r="H52" s="23">
        <f>ROUND(IF($A52 ='Inflation Constants Table'!$E$1,E52,E52*(_xlfn.XLOOKUP($A52,'Inflation Constants Table'!$A:$A,'Inflation Constants Table'!$B:$B,0))),0)</f>
        <v>0</v>
      </c>
      <c r="I52" s="23">
        <f>ROUND(IF($A52 ='Inflation Constants Table'!$E$1,F52,F52*(_xlfn.XLOOKUP($A52,'Inflation Constants Table'!$A:$A,'Inflation Constants Table'!$B:$B,0))),0)</f>
        <v>1138225</v>
      </c>
      <c r="J52" s="23">
        <f>ROUND(IF($A52 ='Inflation Constants Table'!$E$1,G52,G52*(_xlfn.XLOOKUP($A52,'Inflation Constants Table'!$A:$A,'Inflation Constants Table'!$B:$B,0))),0)</f>
        <v>1138225</v>
      </c>
      <c r="K52" s="19">
        <f t="shared" si="1"/>
        <v>0</v>
      </c>
      <c r="L52" s="73">
        <f>_xlfn.XLOOKUP(A52,'SAPD GF as Pct of COSA GF'!A:A,'SAPD GF as Pct of COSA GF'!C:C)</f>
        <v>1695896847</v>
      </c>
      <c r="M52" s="19">
        <f t="shared" si="2"/>
        <v>6.7116405223200466E-4</v>
      </c>
    </row>
    <row r="53" spans="1:13">
      <c r="A53">
        <v>2026</v>
      </c>
      <c r="B53" t="s">
        <v>89</v>
      </c>
      <c r="C53" s="24" t="s">
        <v>130</v>
      </c>
      <c r="D53" s="25" t="s">
        <v>143</v>
      </c>
      <c r="E53" s="65">
        <v>0</v>
      </c>
      <c r="F53" s="65">
        <v>3240</v>
      </c>
      <c r="G53" s="65">
        <f t="shared" si="0"/>
        <v>3240</v>
      </c>
      <c r="H53" s="23">
        <f>ROUND(IF($A53 ='Inflation Constants Table'!$E$1,E53,E53*(_xlfn.XLOOKUP($A53,'Inflation Constants Table'!$A:$A,'Inflation Constants Table'!$B:$B,0))),0)</f>
        <v>0</v>
      </c>
      <c r="I53" s="23">
        <f>ROUND(IF($A53 ='Inflation Constants Table'!$E$1,F53,F53*(_xlfn.XLOOKUP($A53,'Inflation Constants Table'!$A:$A,'Inflation Constants Table'!$B:$B,0))),0)</f>
        <v>3240</v>
      </c>
      <c r="J53" s="23">
        <f>ROUND(IF($A53 ='Inflation Constants Table'!$E$1,G53,G53*(_xlfn.XLOOKUP($A53,'Inflation Constants Table'!$A:$A,'Inflation Constants Table'!$B:$B,0))),0)</f>
        <v>3240</v>
      </c>
      <c r="K53" s="19">
        <f t="shared" si="1"/>
        <v>0</v>
      </c>
      <c r="L53" s="73">
        <f>_xlfn.XLOOKUP(A53,'SAPD GF as Pct of COSA GF'!A:A,'SAPD GF as Pct of COSA GF'!C:C)</f>
        <v>1695896847</v>
      </c>
      <c r="M53" s="19">
        <f t="shared" si="2"/>
        <v>1.9104935572770717E-6</v>
      </c>
    </row>
    <row r="54" spans="1:13">
      <c r="A54">
        <v>2026</v>
      </c>
      <c r="B54" t="s">
        <v>89</v>
      </c>
      <c r="C54" s="24" t="s">
        <v>130</v>
      </c>
      <c r="D54" s="25" t="s">
        <v>144</v>
      </c>
      <c r="E54" s="65">
        <v>0</v>
      </c>
      <c r="F54" s="65">
        <v>1300</v>
      </c>
      <c r="G54" s="65">
        <f t="shared" si="0"/>
        <v>1300</v>
      </c>
      <c r="H54" s="23">
        <f>ROUND(IF($A54 ='Inflation Constants Table'!$E$1,E54,E54*(_xlfn.XLOOKUP($A54,'Inflation Constants Table'!$A:$A,'Inflation Constants Table'!$B:$B,0))),0)</f>
        <v>0</v>
      </c>
      <c r="I54" s="23">
        <f>ROUND(IF($A54 ='Inflation Constants Table'!$E$1,F54,F54*(_xlfn.XLOOKUP($A54,'Inflation Constants Table'!$A:$A,'Inflation Constants Table'!$B:$B,0))),0)</f>
        <v>1300</v>
      </c>
      <c r="J54" s="23">
        <f>ROUND(IF($A54 ='Inflation Constants Table'!$E$1,G54,G54*(_xlfn.XLOOKUP($A54,'Inflation Constants Table'!$A:$A,'Inflation Constants Table'!$B:$B,0))),0)</f>
        <v>1300</v>
      </c>
      <c r="K54" s="19">
        <f t="shared" si="1"/>
        <v>0</v>
      </c>
      <c r="L54" s="73">
        <f>_xlfn.XLOOKUP(A54,'SAPD GF as Pct of COSA GF'!A:A,'SAPD GF as Pct of COSA GF'!C:C)</f>
        <v>1695896847</v>
      </c>
      <c r="M54" s="19">
        <f t="shared" si="2"/>
        <v>7.6655605693215842E-7</v>
      </c>
    </row>
    <row r="55" spans="1:13">
      <c r="A55">
        <v>2026</v>
      </c>
      <c r="B55" t="s">
        <v>89</v>
      </c>
      <c r="C55" s="24" t="s">
        <v>130</v>
      </c>
      <c r="D55" s="58" t="s">
        <v>145</v>
      </c>
      <c r="E55" s="65">
        <v>1487402</v>
      </c>
      <c r="F55" s="65">
        <v>1214669</v>
      </c>
      <c r="G55" s="65">
        <f t="shared" si="0"/>
        <v>2702071</v>
      </c>
      <c r="H55" s="23">
        <f>ROUND(IF($A55 ='Inflation Constants Table'!$E$1,E55,E55*(_xlfn.XLOOKUP($A55,'Inflation Constants Table'!$A:$A,'Inflation Constants Table'!$B:$B,0))),0)</f>
        <v>1487402</v>
      </c>
      <c r="I55" s="23">
        <f>ROUND(IF($A55 ='Inflation Constants Table'!$E$1,F55,F55*(_xlfn.XLOOKUP($A55,'Inflation Constants Table'!$A:$A,'Inflation Constants Table'!$B:$B,0))),0)</f>
        <v>1214669</v>
      </c>
      <c r="J55" s="23">
        <f>ROUND(IF($A55 ='Inflation Constants Table'!$E$1,G55,G55*(_xlfn.XLOOKUP($A55,'Inflation Constants Table'!$A:$A,'Inflation Constants Table'!$B:$B,0))),0)</f>
        <v>2702071</v>
      </c>
      <c r="K55" s="19">
        <f t="shared" si="1"/>
        <v>0.55046740074557632</v>
      </c>
      <c r="L55" s="73">
        <f>_xlfn.XLOOKUP(A55,'SAPD GF as Pct of COSA GF'!A:A,'SAPD GF as Pct of COSA GF'!C:C)</f>
        <v>1695896847</v>
      </c>
      <c r="M55" s="19">
        <f t="shared" si="2"/>
        <v>1.5932991471621033E-3</v>
      </c>
    </row>
    <row r="56" spans="1:13">
      <c r="A56">
        <v>2026</v>
      </c>
      <c r="B56" t="s">
        <v>89</v>
      </c>
      <c r="C56" s="24" t="s">
        <v>130</v>
      </c>
      <c r="D56" s="25" t="s">
        <v>146</v>
      </c>
      <c r="E56" s="65">
        <v>0</v>
      </c>
      <c r="F56" s="65">
        <v>232263</v>
      </c>
      <c r="G56" s="65">
        <f t="shared" si="0"/>
        <v>232263</v>
      </c>
      <c r="H56" s="23">
        <f>ROUND(IF($A56 ='Inflation Constants Table'!$E$1,E56,E56*(_xlfn.XLOOKUP($A56,'Inflation Constants Table'!$A:$A,'Inflation Constants Table'!$B:$B,0))),0)</f>
        <v>0</v>
      </c>
      <c r="I56" s="23">
        <f>ROUND(IF($A56 ='Inflation Constants Table'!$E$1,F56,F56*(_xlfn.XLOOKUP($A56,'Inflation Constants Table'!$A:$A,'Inflation Constants Table'!$B:$B,0))),0)</f>
        <v>232263</v>
      </c>
      <c r="J56" s="23">
        <f>ROUND(IF($A56 ='Inflation Constants Table'!$E$1,G56,G56*(_xlfn.XLOOKUP($A56,'Inflation Constants Table'!$A:$A,'Inflation Constants Table'!$B:$B,0))),0)</f>
        <v>232263</v>
      </c>
      <c r="K56" s="19">
        <f t="shared" si="1"/>
        <v>0</v>
      </c>
      <c r="L56" s="73">
        <f>_xlfn.XLOOKUP(A56,'SAPD GF as Pct of COSA GF'!A:A,'SAPD GF as Pct of COSA GF'!C:C)</f>
        <v>1695896847</v>
      </c>
      <c r="M56" s="19">
        <f t="shared" si="2"/>
        <v>1.369558534240261E-4</v>
      </c>
    </row>
    <row r="57" spans="1:13">
      <c r="A57">
        <v>2026</v>
      </c>
      <c r="B57" t="s">
        <v>89</v>
      </c>
      <c r="C57" s="24" t="s">
        <v>130</v>
      </c>
      <c r="D57" s="25" t="s">
        <v>147</v>
      </c>
      <c r="E57" s="65">
        <v>0</v>
      </c>
      <c r="F57" s="65">
        <v>104758</v>
      </c>
      <c r="G57" s="65">
        <f t="shared" si="0"/>
        <v>104758</v>
      </c>
      <c r="H57" s="23">
        <f>ROUND(IF($A57 ='Inflation Constants Table'!$E$1,E57,E57*(_xlfn.XLOOKUP($A57,'Inflation Constants Table'!$A:$A,'Inflation Constants Table'!$B:$B,0))),0)</f>
        <v>0</v>
      </c>
      <c r="I57" s="23">
        <f>ROUND(IF($A57 ='Inflation Constants Table'!$E$1,F57,F57*(_xlfn.XLOOKUP($A57,'Inflation Constants Table'!$A:$A,'Inflation Constants Table'!$B:$B,0))),0)</f>
        <v>104758</v>
      </c>
      <c r="J57" s="23">
        <f>ROUND(IF($A57 ='Inflation Constants Table'!$E$1,G57,G57*(_xlfn.XLOOKUP($A57,'Inflation Constants Table'!$A:$A,'Inflation Constants Table'!$B:$B,0))),0)</f>
        <v>104758</v>
      </c>
      <c r="K57" s="19">
        <f t="shared" si="1"/>
        <v>0</v>
      </c>
      <c r="L57" s="73">
        <f>_xlfn.XLOOKUP(A57,'SAPD GF as Pct of COSA GF'!A:A,'SAPD GF as Pct of COSA GF'!C:C)</f>
        <v>1695896847</v>
      </c>
      <c r="M57" s="19">
        <f t="shared" si="2"/>
        <v>6.1771445701614655E-5</v>
      </c>
    </row>
    <row r="58" spans="1:13">
      <c r="A58">
        <v>2026</v>
      </c>
      <c r="B58" t="s">
        <v>89</v>
      </c>
      <c r="C58" s="24" t="s">
        <v>130</v>
      </c>
      <c r="D58" s="25" t="s">
        <v>148</v>
      </c>
      <c r="E58" s="65">
        <v>0</v>
      </c>
      <c r="F58" s="65">
        <v>27500</v>
      </c>
      <c r="G58" s="65">
        <f t="shared" si="0"/>
        <v>27500</v>
      </c>
      <c r="H58" s="23">
        <f>ROUND(IF($A58 ='Inflation Constants Table'!$E$1,E58,E58*(_xlfn.XLOOKUP($A58,'Inflation Constants Table'!$A:$A,'Inflation Constants Table'!$B:$B,0))),0)</f>
        <v>0</v>
      </c>
      <c r="I58" s="23">
        <f>ROUND(IF($A58 ='Inflation Constants Table'!$E$1,F58,F58*(_xlfn.XLOOKUP($A58,'Inflation Constants Table'!$A:$A,'Inflation Constants Table'!$B:$B,0))),0)</f>
        <v>27500</v>
      </c>
      <c r="J58" s="23">
        <f>ROUND(IF($A58 ='Inflation Constants Table'!$E$1,G58,G58*(_xlfn.XLOOKUP($A58,'Inflation Constants Table'!$A:$A,'Inflation Constants Table'!$B:$B,0))),0)</f>
        <v>27500</v>
      </c>
      <c r="K58" s="19">
        <f t="shared" si="1"/>
        <v>0</v>
      </c>
      <c r="L58" s="73">
        <f>_xlfn.XLOOKUP(A58,'SAPD GF as Pct of COSA GF'!A:A,'SAPD GF as Pct of COSA GF'!C:C)</f>
        <v>1695896847</v>
      </c>
      <c r="M58" s="19">
        <f t="shared" si="2"/>
        <v>1.6215608896641813E-5</v>
      </c>
    </row>
    <row r="59" spans="1:13">
      <c r="A59">
        <v>2026</v>
      </c>
      <c r="B59" t="s">
        <v>89</v>
      </c>
      <c r="C59" s="24" t="s">
        <v>130</v>
      </c>
      <c r="D59" s="25" t="s">
        <v>149</v>
      </c>
      <c r="E59" s="65">
        <v>0</v>
      </c>
      <c r="F59" s="65">
        <v>264972</v>
      </c>
      <c r="G59" s="65">
        <f t="shared" si="0"/>
        <v>264972</v>
      </c>
      <c r="H59" s="23">
        <f>ROUND(IF($A59 ='Inflation Constants Table'!$E$1,E59,E59*(_xlfn.XLOOKUP($A59,'Inflation Constants Table'!$A:$A,'Inflation Constants Table'!$B:$B,0))),0)</f>
        <v>0</v>
      </c>
      <c r="I59" s="23">
        <f>ROUND(IF($A59 ='Inflation Constants Table'!$E$1,F59,F59*(_xlfn.XLOOKUP($A59,'Inflation Constants Table'!$A:$A,'Inflation Constants Table'!$B:$B,0))),0)</f>
        <v>264972</v>
      </c>
      <c r="J59" s="23">
        <f>ROUND(IF($A59 ='Inflation Constants Table'!$E$1,G59,G59*(_xlfn.XLOOKUP($A59,'Inflation Constants Table'!$A:$A,'Inflation Constants Table'!$B:$B,0))),0)</f>
        <v>264972</v>
      </c>
      <c r="K59" s="19">
        <f t="shared" si="1"/>
        <v>0</v>
      </c>
      <c r="L59" s="73">
        <f>_xlfn.XLOOKUP(A59,'SAPD GF as Pct of COSA GF'!A:A,'SAPD GF as Pct of COSA GF'!C:C)</f>
        <v>1695896847</v>
      </c>
      <c r="M59" s="19">
        <f t="shared" si="2"/>
        <v>1.5624299347494452E-4</v>
      </c>
    </row>
    <row r="60" spans="1:13">
      <c r="A60">
        <v>2026</v>
      </c>
      <c r="B60" t="s">
        <v>89</v>
      </c>
      <c r="C60" s="24" t="s">
        <v>130</v>
      </c>
      <c r="D60" s="25" t="s">
        <v>150</v>
      </c>
      <c r="E60" s="65">
        <v>1678463</v>
      </c>
      <c r="F60" s="65">
        <v>746040</v>
      </c>
      <c r="G60" s="65">
        <f t="shared" si="0"/>
        <v>2424503</v>
      </c>
      <c r="H60" s="23">
        <f>ROUND(IF($A60 ='Inflation Constants Table'!$E$1,E60,E60*(_xlfn.XLOOKUP($A60,'Inflation Constants Table'!$A:$A,'Inflation Constants Table'!$B:$B,0))),0)</f>
        <v>1678463</v>
      </c>
      <c r="I60" s="23">
        <f>ROUND(IF($A60 ='Inflation Constants Table'!$E$1,F60,F60*(_xlfn.XLOOKUP($A60,'Inflation Constants Table'!$A:$A,'Inflation Constants Table'!$B:$B,0))),0)</f>
        <v>746040</v>
      </c>
      <c r="J60" s="23">
        <f>ROUND(IF($A60 ='Inflation Constants Table'!$E$1,G60,G60*(_xlfn.XLOOKUP($A60,'Inflation Constants Table'!$A:$A,'Inflation Constants Table'!$B:$B,0))),0)</f>
        <v>2424503</v>
      </c>
      <c r="K60" s="19">
        <f t="shared" si="1"/>
        <v>0.69229157480935266</v>
      </c>
      <c r="L60" s="73">
        <f>_xlfn.XLOOKUP(A60,'SAPD GF as Pct of COSA GF'!A:A,'SAPD GF as Pct of COSA GF'!C:C)</f>
        <v>1695896847</v>
      </c>
      <c r="M60" s="19">
        <f t="shared" si="2"/>
        <v>1.4296288151539915E-3</v>
      </c>
    </row>
    <row r="61" spans="1:13">
      <c r="A61">
        <v>2026</v>
      </c>
      <c r="B61" t="s">
        <v>89</v>
      </c>
      <c r="C61" s="24" t="s">
        <v>130</v>
      </c>
      <c r="D61" s="25" t="s">
        <v>151</v>
      </c>
      <c r="E61" s="65">
        <v>0</v>
      </c>
      <c r="F61" s="65">
        <v>394720</v>
      </c>
      <c r="G61" s="65">
        <f t="shared" si="0"/>
        <v>394720</v>
      </c>
      <c r="H61" s="23">
        <f>ROUND(IF($A61 ='Inflation Constants Table'!$E$1,E61,E61*(_xlfn.XLOOKUP($A61,'Inflation Constants Table'!$A:$A,'Inflation Constants Table'!$B:$B,0))),0)</f>
        <v>0</v>
      </c>
      <c r="I61" s="23">
        <f>ROUND(IF($A61 ='Inflation Constants Table'!$E$1,F61,F61*(_xlfn.XLOOKUP($A61,'Inflation Constants Table'!$A:$A,'Inflation Constants Table'!$B:$B,0))),0)</f>
        <v>394720</v>
      </c>
      <c r="J61" s="23">
        <f>ROUND(IF($A61 ='Inflation Constants Table'!$E$1,G61,G61*(_xlfn.XLOOKUP($A61,'Inflation Constants Table'!$A:$A,'Inflation Constants Table'!$B:$B,0))),0)</f>
        <v>394720</v>
      </c>
      <c r="K61" s="19">
        <f t="shared" si="1"/>
        <v>0</v>
      </c>
      <c r="L61" s="73">
        <f>_xlfn.XLOOKUP(A61,'SAPD GF as Pct of COSA GF'!A:A,'SAPD GF as Pct of COSA GF'!C:C)</f>
        <v>1695896847</v>
      </c>
      <c r="M61" s="19">
        <f t="shared" si="2"/>
        <v>2.3275000522481661E-4</v>
      </c>
    </row>
    <row r="62" spans="1:13">
      <c r="A62">
        <v>2026</v>
      </c>
      <c r="B62" t="s">
        <v>89</v>
      </c>
      <c r="C62" s="24" t="s">
        <v>130</v>
      </c>
      <c r="D62" s="25" t="s">
        <v>152</v>
      </c>
      <c r="E62" s="65">
        <v>0</v>
      </c>
      <c r="F62" s="65">
        <v>232430</v>
      </c>
      <c r="G62" s="65">
        <f t="shared" si="0"/>
        <v>232430</v>
      </c>
      <c r="H62" s="23">
        <f>ROUND(IF($A62 ='Inflation Constants Table'!$E$1,E62,E62*(_xlfn.XLOOKUP($A62,'Inflation Constants Table'!$A:$A,'Inflation Constants Table'!$B:$B,0))),0)</f>
        <v>0</v>
      </c>
      <c r="I62" s="23">
        <f>ROUND(IF($A62 ='Inflation Constants Table'!$E$1,F62,F62*(_xlfn.XLOOKUP($A62,'Inflation Constants Table'!$A:$A,'Inflation Constants Table'!$B:$B,0))),0)</f>
        <v>232430</v>
      </c>
      <c r="J62" s="23">
        <f>ROUND(IF($A62 ='Inflation Constants Table'!$E$1,G62,G62*(_xlfn.XLOOKUP($A62,'Inflation Constants Table'!$A:$A,'Inflation Constants Table'!$B:$B,0))),0)</f>
        <v>232430</v>
      </c>
      <c r="K62" s="19">
        <f t="shared" si="1"/>
        <v>0</v>
      </c>
      <c r="L62" s="73">
        <f>_xlfn.XLOOKUP(A62,'SAPD GF as Pct of COSA GF'!A:A,'SAPD GF as Pct of COSA GF'!C:C)</f>
        <v>1695896847</v>
      </c>
      <c r="M62" s="19">
        <f t="shared" si="2"/>
        <v>1.370543263944166E-4</v>
      </c>
    </row>
    <row r="63" spans="1:13">
      <c r="A63">
        <v>2026</v>
      </c>
      <c r="B63" t="s">
        <v>89</v>
      </c>
      <c r="C63" s="24" t="s">
        <v>130</v>
      </c>
      <c r="D63" s="25" t="s">
        <v>153</v>
      </c>
      <c r="E63" s="65">
        <v>0</v>
      </c>
      <c r="F63" s="65">
        <v>235510</v>
      </c>
      <c r="G63" s="65">
        <f t="shared" si="0"/>
        <v>235510</v>
      </c>
      <c r="H63" s="23">
        <f>ROUND(IF($A63 ='Inflation Constants Table'!$E$1,E63,E63*(_xlfn.XLOOKUP($A63,'Inflation Constants Table'!$A:$A,'Inflation Constants Table'!$B:$B,0))),0)</f>
        <v>0</v>
      </c>
      <c r="I63" s="23">
        <f>ROUND(IF($A63 ='Inflation Constants Table'!$E$1,F63,F63*(_xlfn.XLOOKUP($A63,'Inflation Constants Table'!$A:$A,'Inflation Constants Table'!$B:$B,0))),0)</f>
        <v>235510</v>
      </c>
      <c r="J63" s="23">
        <f>ROUND(IF($A63 ='Inflation Constants Table'!$E$1,G63,G63*(_xlfn.XLOOKUP($A63,'Inflation Constants Table'!$A:$A,'Inflation Constants Table'!$B:$B,0))),0)</f>
        <v>235510</v>
      </c>
      <c r="K63" s="19">
        <f t="shared" si="1"/>
        <v>0</v>
      </c>
      <c r="L63" s="73">
        <f>_xlfn.XLOOKUP(A63,'SAPD GF as Pct of COSA GF'!A:A,'SAPD GF as Pct of COSA GF'!C:C)</f>
        <v>1695896847</v>
      </c>
      <c r="M63" s="19">
        <f t="shared" si="2"/>
        <v>1.3887047459084048E-4</v>
      </c>
    </row>
    <row r="64" spans="1:13">
      <c r="A64">
        <v>2026</v>
      </c>
      <c r="B64" t="s">
        <v>89</v>
      </c>
      <c r="C64" s="24" t="s">
        <v>130</v>
      </c>
      <c r="D64" s="25" t="s">
        <v>154</v>
      </c>
      <c r="E64" s="65">
        <v>0</v>
      </c>
      <c r="F64" s="65">
        <v>5500</v>
      </c>
      <c r="G64" s="65">
        <f t="shared" si="0"/>
        <v>5500</v>
      </c>
      <c r="H64" s="23">
        <f>ROUND(IF($A64 ='Inflation Constants Table'!$E$1,E64,E64*(_xlfn.XLOOKUP($A64,'Inflation Constants Table'!$A:$A,'Inflation Constants Table'!$B:$B,0))),0)</f>
        <v>0</v>
      </c>
      <c r="I64" s="23">
        <f>ROUND(IF($A64 ='Inflation Constants Table'!$E$1,F64,F64*(_xlfn.XLOOKUP($A64,'Inflation Constants Table'!$A:$A,'Inflation Constants Table'!$B:$B,0))),0)</f>
        <v>5500</v>
      </c>
      <c r="J64" s="23">
        <f>ROUND(IF($A64 ='Inflation Constants Table'!$E$1,G64,G64*(_xlfn.XLOOKUP($A64,'Inflation Constants Table'!$A:$A,'Inflation Constants Table'!$B:$B,0))),0)</f>
        <v>5500</v>
      </c>
      <c r="K64" s="19">
        <f t="shared" si="1"/>
        <v>0</v>
      </c>
      <c r="L64" s="73">
        <f>_xlfn.XLOOKUP(A64,'SAPD GF as Pct of COSA GF'!A:A,'SAPD GF as Pct of COSA GF'!C:C)</f>
        <v>1695896847</v>
      </c>
      <c r="M64" s="19">
        <f t="shared" si="2"/>
        <v>3.2431217793283627E-6</v>
      </c>
    </row>
    <row r="65" spans="1:13">
      <c r="A65">
        <v>2026</v>
      </c>
      <c r="B65" t="s">
        <v>89</v>
      </c>
      <c r="C65" s="24" t="s">
        <v>130</v>
      </c>
      <c r="D65" s="25" t="s">
        <v>155</v>
      </c>
      <c r="E65" s="65">
        <v>0</v>
      </c>
      <c r="F65" s="65">
        <v>783789</v>
      </c>
      <c r="G65" s="65">
        <f t="shared" si="0"/>
        <v>783789</v>
      </c>
      <c r="H65" s="23">
        <f>ROUND(IF($A65 ='Inflation Constants Table'!$E$1,E65,E65*(_xlfn.XLOOKUP($A65,'Inflation Constants Table'!$A:$A,'Inflation Constants Table'!$B:$B,0))),0)</f>
        <v>0</v>
      </c>
      <c r="I65" s="23">
        <f>ROUND(IF($A65 ='Inflation Constants Table'!$E$1,F65,F65*(_xlfn.XLOOKUP($A65,'Inflation Constants Table'!$A:$A,'Inflation Constants Table'!$B:$B,0))),0)</f>
        <v>783789</v>
      </c>
      <c r="J65" s="23">
        <f>ROUND(IF($A65 ='Inflation Constants Table'!$E$1,G65,G65*(_xlfn.XLOOKUP($A65,'Inflation Constants Table'!$A:$A,'Inflation Constants Table'!$B:$B,0))),0)</f>
        <v>783789</v>
      </c>
      <c r="K65" s="19">
        <f t="shared" si="1"/>
        <v>0</v>
      </c>
      <c r="L65" s="73">
        <f>_xlfn.XLOOKUP(A65,'SAPD GF as Pct of COSA GF'!A:A,'SAPD GF as Pct of COSA GF'!C:C)</f>
        <v>1695896847</v>
      </c>
      <c r="M65" s="19">
        <f t="shared" si="2"/>
        <v>4.6216785023599964E-4</v>
      </c>
    </row>
    <row r="66" spans="1:13">
      <c r="A66">
        <v>2026</v>
      </c>
      <c r="B66" t="s">
        <v>89</v>
      </c>
      <c r="C66" s="24" t="s">
        <v>130</v>
      </c>
      <c r="D66" s="25" t="s">
        <v>156</v>
      </c>
      <c r="E66" s="65">
        <v>0</v>
      </c>
      <c r="F66" s="65">
        <v>80154</v>
      </c>
      <c r="G66" s="65">
        <f t="shared" si="0"/>
        <v>80154</v>
      </c>
      <c r="H66" s="23">
        <f>ROUND(IF($A66 ='Inflation Constants Table'!$E$1,E66,E66*(_xlfn.XLOOKUP($A66,'Inflation Constants Table'!$A:$A,'Inflation Constants Table'!$B:$B,0))),0)</f>
        <v>0</v>
      </c>
      <c r="I66" s="23">
        <f>ROUND(IF($A66 ='Inflation Constants Table'!$E$1,F66,F66*(_xlfn.XLOOKUP($A66,'Inflation Constants Table'!$A:$A,'Inflation Constants Table'!$B:$B,0))),0)</f>
        <v>80154</v>
      </c>
      <c r="J66" s="23">
        <f>ROUND(IF($A66 ='Inflation Constants Table'!$E$1,G66,G66*(_xlfn.XLOOKUP($A66,'Inflation Constants Table'!$A:$A,'Inflation Constants Table'!$B:$B,0))),0)</f>
        <v>80154</v>
      </c>
      <c r="K66" s="19">
        <f t="shared" si="1"/>
        <v>0</v>
      </c>
      <c r="L66" s="73">
        <f>_xlfn.XLOOKUP(A66,'SAPD GF as Pct of COSA GF'!A:A,'SAPD GF as Pct of COSA GF'!C:C)</f>
        <v>1695896847</v>
      </c>
      <c r="M66" s="19">
        <f t="shared" si="2"/>
        <v>4.7263487836415562E-5</v>
      </c>
    </row>
    <row r="67" spans="1:13">
      <c r="A67">
        <v>2026</v>
      </c>
      <c r="B67" t="s">
        <v>89</v>
      </c>
      <c r="C67" s="24" t="s">
        <v>130</v>
      </c>
      <c r="D67" s="25" t="s">
        <v>157</v>
      </c>
      <c r="E67" s="65">
        <v>0</v>
      </c>
      <c r="F67" s="65">
        <v>488740</v>
      </c>
      <c r="G67" s="65">
        <f t="shared" ref="G67:G75" si="3">E67+F67</f>
        <v>488740</v>
      </c>
      <c r="H67" s="23">
        <f>ROUND(IF($A67 ='Inflation Constants Table'!$E$1,E67,E67*(_xlfn.XLOOKUP($A67,'Inflation Constants Table'!$A:$A,'Inflation Constants Table'!$B:$B,0))),0)</f>
        <v>0</v>
      </c>
      <c r="I67" s="23">
        <f>ROUND(IF($A67 ='Inflation Constants Table'!$E$1,F67,F67*(_xlfn.XLOOKUP($A67,'Inflation Constants Table'!$A:$A,'Inflation Constants Table'!$B:$B,0))),0)</f>
        <v>488740</v>
      </c>
      <c r="J67" s="23">
        <f>ROUND(IF($A67 ='Inflation Constants Table'!$E$1,G67,G67*(_xlfn.XLOOKUP($A67,'Inflation Constants Table'!$A:$A,'Inflation Constants Table'!$B:$B,0))),0)</f>
        <v>488740</v>
      </c>
      <c r="K67" s="19">
        <f t="shared" ref="K67:K130" si="4">IF(J67 = 0, 0, H67/J67)</f>
        <v>0</v>
      </c>
      <c r="L67" s="73">
        <f>_xlfn.XLOOKUP(A67,'SAPD GF as Pct of COSA GF'!A:A,'SAPD GF as Pct of COSA GF'!C:C)</f>
        <v>1695896847</v>
      </c>
      <c r="M67" s="19">
        <f t="shared" ref="M67:M130" si="5">J67/L67</f>
        <v>2.8818969789617163E-4</v>
      </c>
    </row>
    <row r="68" spans="1:13">
      <c r="A68">
        <v>2026</v>
      </c>
      <c r="B68" t="s">
        <v>89</v>
      </c>
      <c r="C68" s="24" t="s">
        <v>130</v>
      </c>
      <c r="D68" s="25" t="s">
        <v>158</v>
      </c>
      <c r="E68" s="65">
        <v>0</v>
      </c>
      <c r="F68" s="65">
        <v>3000</v>
      </c>
      <c r="G68" s="65">
        <f t="shared" si="3"/>
        <v>3000</v>
      </c>
      <c r="H68" s="23">
        <f>ROUND(IF($A68 ='Inflation Constants Table'!$E$1,E68,E68*(_xlfn.XLOOKUP($A68,'Inflation Constants Table'!$A:$A,'Inflation Constants Table'!$B:$B,0))),0)</f>
        <v>0</v>
      </c>
      <c r="I68" s="23">
        <f>ROUND(IF($A68 ='Inflation Constants Table'!$E$1,F68,F68*(_xlfn.XLOOKUP($A68,'Inflation Constants Table'!$A:$A,'Inflation Constants Table'!$B:$B,0))),0)</f>
        <v>3000</v>
      </c>
      <c r="J68" s="23">
        <f>ROUND(IF($A68 ='Inflation Constants Table'!$E$1,G68,G68*(_xlfn.XLOOKUP($A68,'Inflation Constants Table'!$A:$A,'Inflation Constants Table'!$B:$B,0))),0)</f>
        <v>3000</v>
      </c>
      <c r="K68" s="19">
        <f t="shared" si="4"/>
        <v>0</v>
      </c>
      <c r="L68" s="73">
        <f>_xlfn.XLOOKUP(A68,'SAPD GF as Pct of COSA GF'!A:A,'SAPD GF as Pct of COSA GF'!C:C)</f>
        <v>1695896847</v>
      </c>
      <c r="M68" s="19">
        <f t="shared" si="5"/>
        <v>1.7689755159972887E-6</v>
      </c>
    </row>
    <row r="69" spans="1:13">
      <c r="A69">
        <v>2026</v>
      </c>
      <c r="B69" t="s">
        <v>89</v>
      </c>
      <c r="C69" s="24" t="s">
        <v>159</v>
      </c>
      <c r="D69" s="25" t="s">
        <v>160</v>
      </c>
      <c r="E69" s="65">
        <v>0</v>
      </c>
      <c r="F69" s="65">
        <v>6500</v>
      </c>
      <c r="G69" s="65">
        <f t="shared" si="3"/>
        <v>6500</v>
      </c>
      <c r="H69" s="23">
        <f>ROUND(IF($A69 ='Inflation Constants Table'!$E$1,E69,E69*(_xlfn.XLOOKUP($A69,'Inflation Constants Table'!$A:$A,'Inflation Constants Table'!$B:$B,0))),0)</f>
        <v>0</v>
      </c>
      <c r="I69" s="23">
        <f>ROUND(IF($A69 ='Inflation Constants Table'!$E$1,F69,F69*(_xlfn.XLOOKUP($A69,'Inflation Constants Table'!$A:$A,'Inflation Constants Table'!$B:$B,0))),0)</f>
        <v>6500</v>
      </c>
      <c r="J69" s="23">
        <f>ROUND(IF($A69 ='Inflation Constants Table'!$E$1,G69,G69*(_xlfn.XLOOKUP($A69,'Inflation Constants Table'!$A:$A,'Inflation Constants Table'!$B:$B,0))),0)</f>
        <v>6500</v>
      </c>
      <c r="K69" s="19">
        <f t="shared" si="4"/>
        <v>0</v>
      </c>
      <c r="L69" s="73">
        <f>_xlfn.XLOOKUP(A69,'SAPD GF as Pct of COSA GF'!A:A,'SAPD GF as Pct of COSA GF'!C:C)</f>
        <v>1695896847</v>
      </c>
      <c r="M69" s="19">
        <f t="shared" si="5"/>
        <v>3.8327802846607924E-6</v>
      </c>
    </row>
    <row r="70" spans="1:13">
      <c r="A70">
        <v>2026</v>
      </c>
      <c r="B70" t="s">
        <v>89</v>
      </c>
      <c r="C70" s="24" t="s">
        <v>159</v>
      </c>
      <c r="D70" s="25" t="s">
        <v>161</v>
      </c>
      <c r="E70" s="65">
        <v>1684742</v>
      </c>
      <c r="F70" s="65">
        <v>1346406</v>
      </c>
      <c r="G70" s="65">
        <f t="shared" si="3"/>
        <v>3031148</v>
      </c>
      <c r="H70" s="23">
        <f>ROUND(IF($A70 ='Inflation Constants Table'!$E$1,E70,E70*(_xlfn.XLOOKUP($A70,'Inflation Constants Table'!$A:$A,'Inflation Constants Table'!$B:$B,0))),0)</f>
        <v>1684742</v>
      </c>
      <c r="I70" s="23">
        <f>ROUND(IF($A70 ='Inflation Constants Table'!$E$1,F70,F70*(_xlfn.XLOOKUP($A70,'Inflation Constants Table'!$A:$A,'Inflation Constants Table'!$B:$B,0))),0)</f>
        <v>1346406</v>
      </c>
      <c r="J70" s="23">
        <f>ROUND(IF($A70 ='Inflation Constants Table'!$E$1,G70,G70*(_xlfn.XLOOKUP($A70,'Inflation Constants Table'!$A:$A,'Inflation Constants Table'!$B:$B,0))),0)</f>
        <v>3031148</v>
      </c>
      <c r="K70" s="19">
        <f t="shared" si="4"/>
        <v>0.5558098779736258</v>
      </c>
      <c r="L70" s="73">
        <f>_xlfn.XLOOKUP(A70,'SAPD GF as Pct of COSA GF'!A:A,'SAPD GF as Pct of COSA GF'!C:C)</f>
        <v>1695896847</v>
      </c>
      <c r="M70" s="19">
        <f t="shared" si="5"/>
        <v>1.7873421991213832E-3</v>
      </c>
    </row>
    <row r="71" spans="1:13">
      <c r="A71">
        <v>2026</v>
      </c>
      <c r="B71" t="s">
        <v>89</v>
      </c>
      <c r="C71" s="24" t="s">
        <v>159</v>
      </c>
      <c r="D71" s="25" t="s">
        <v>162</v>
      </c>
      <c r="E71" s="65">
        <v>0</v>
      </c>
      <c r="F71" s="65">
        <v>523340</v>
      </c>
      <c r="G71" s="65">
        <f t="shared" si="3"/>
        <v>523340</v>
      </c>
      <c r="H71" s="23">
        <f>ROUND(IF($A71 ='Inflation Constants Table'!$E$1,E71,E71*(_xlfn.XLOOKUP($A71,'Inflation Constants Table'!$A:$A,'Inflation Constants Table'!$B:$B,0))),0)</f>
        <v>0</v>
      </c>
      <c r="I71" s="23">
        <f>ROUND(IF($A71 ='Inflation Constants Table'!$E$1,F71,F71*(_xlfn.XLOOKUP($A71,'Inflation Constants Table'!$A:$A,'Inflation Constants Table'!$B:$B,0))),0)</f>
        <v>523340</v>
      </c>
      <c r="J71" s="23">
        <f>ROUND(IF($A71 ='Inflation Constants Table'!$E$1,G71,G71*(_xlfn.XLOOKUP($A71,'Inflation Constants Table'!$A:$A,'Inflation Constants Table'!$B:$B,0))),0)</f>
        <v>523340</v>
      </c>
      <c r="K71" s="19">
        <f t="shared" si="4"/>
        <v>0</v>
      </c>
      <c r="L71" s="73">
        <f>_xlfn.XLOOKUP(A71,'SAPD GF as Pct of COSA GF'!A:A,'SAPD GF as Pct of COSA GF'!C:C)</f>
        <v>1695896847</v>
      </c>
      <c r="M71" s="19">
        <f t="shared" si="5"/>
        <v>3.0859188218067371E-4</v>
      </c>
    </row>
    <row r="72" spans="1:13">
      <c r="A72">
        <v>2026</v>
      </c>
      <c r="B72" t="s">
        <v>89</v>
      </c>
      <c r="C72" s="24" t="s">
        <v>159</v>
      </c>
      <c r="D72" s="25" t="s">
        <v>163</v>
      </c>
      <c r="E72" s="65">
        <v>0</v>
      </c>
      <c r="F72" s="65">
        <v>24244</v>
      </c>
      <c r="G72" s="65">
        <f t="shared" si="3"/>
        <v>24244</v>
      </c>
      <c r="H72" s="23">
        <f>ROUND(IF($A72 ='Inflation Constants Table'!$E$1,E72,E72*(_xlfn.XLOOKUP($A72,'Inflation Constants Table'!$A:$A,'Inflation Constants Table'!$B:$B,0))),0)</f>
        <v>0</v>
      </c>
      <c r="I72" s="23">
        <f>ROUND(IF($A72 ='Inflation Constants Table'!$E$1,F72,F72*(_xlfn.XLOOKUP($A72,'Inflation Constants Table'!$A:$A,'Inflation Constants Table'!$B:$B,0))),0)</f>
        <v>24244</v>
      </c>
      <c r="J72" s="23">
        <f>ROUND(IF($A72 ='Inflation Constants Table'!$E$1,G72,G72*(_xlfn.XLOOKUP($A72,'Inflation Constants Table'!$A:$A,'Inflation Constants Table'!$B:$B,0))),0)</f>
        <v>24244</v>
      </c>
      <c r="K72" s="19">
        <f t="shared" si="4"/>
        <v>0</v>
      </c>
      <c r="L72" s="73">
        <f>_xlfn.XLOOKUP(A72,'SAPD GF as Pct of COSA GF'!A:A,'SAPD GF as Pct of COSA GF'!C:C)</f>
        <v>1695896847</v>
      </c>
      <c r="M72" s="19">
        <f t="shared" si="5"/>
        <v>1.4295680803279423E-5</v>
      </c>
    </row>
    <row r="73" spans="1:13">
      <c r="A73">
        <v>2026</v>
      </c>
      <c r="B73" t="s">
        <v>89</v>
      </c>
      <c r="C73" s="24" t="s">
        <v>159</v>
      </c>
      <c r="D73" s="25" t="s">
        <v>164</v>
      </c>
      <c r="E73" s="65">
        <v>0</v>
      </c>
      <c r="F73" s="65">
        <v>262889</v>
      </c>
      <c r="G73" s="65">
        <f t="shared" si="3"/>
        <v>262889</v>
      </c>
      <c r="H73" s="23">
        <f>ROUND(IF($A73 ='Inflation Constants Table'!$E$1,E73,E73*(_xlfn.XLOOKUP($A73,'Inflation Constants Table'!$A:$A,'Inflation Constants Table'!$B:$B,0))),0)</f>
        <v>0</v>
      </c>
      <c r="I73" s="23">
        <f>ROUND(IF($A73 ='Inflation Constants Table'!$E$1,F73,F73*(_xlfn.XLOOKUP($A73,'Inflation Constants Table'!$A:$A,'Inflation Constants Table'!$B:$B,0))),0)</f>
        <v>262889</v>
      </c>
      <c r="J73" s="23">
        <f>ROUND(IF($A73 ='Inflation Constants Table'!$E$1,G73,G73*(_xlfn.XLOOKUP($A73,'Inflation Constants Table'!$A:$A,'Inflation Constants Table'!$B:$B,0))),0)</f>
        <v>262889</v>
      </c>
      <c r="K73" s="19">
        <f t="shared" si="4"/>
        <v>0</v>
      </c>
      <c r="L73" s="73">
        <f>_xlfn.XLOOKUP(A73,'SAPD GF as Pct of COSA GF'!A:A,'SAPD GF as Pct of COSA GF'!C:C)</f>
        <v>1695896847</v>
      </c>
      <c r="M73" s="19">
        <f t="shared" si="5"/>
        <v>1.5501473480833706E-4</v>
      </c>
    </row>
    <row r="74" spans="1:13">
      <c r="A74">
        <v>2026</v>
      </c>
      <c r="B74" t="s">
        <v>89</v>
      </c>
      <c r="C74" s="24" t="s">
        <v>159</v>
      </c>
      <c r="D74" s="25" t="s">
        <v>165</v>
      </c>
      <c r="E74" s="65">
        <v>0</v>
      </c>
      <c r="F74" s="65">
        <v>2000</v>
      </c>
      <c r="G74" s="65">
        <f t="shared" si="3"/>
        <v>2000</v>
      </c>
      <c r="H74" s="23">
        <f>ROUND(IF($A74 ='Inflation Constants Table'!$E$1,E74,E74*(_xlfn.XLOOKUP($A74,'Inflation Constants Table'!$A:$A,'Inflation Constants Table'!$B:$B,0))),0)</f>
        <v>0</v>
      </c>
      <c r="I74" s="23">
        <f>ROUND(IF($A74 ='Inflation Constants Table'!$E$1,F74,F74*(_xlfn.XLOOKUP($A74,'Inflation Constants Table'!$A:$A,'Inflation Constants Table'!$B:$B,0))),0)</f>
        <v>2000</v>
      </c>
      <c r="J74" s="23">
        <f>ROUND(IF($A74 ='Inflation Constants Table'!$E$1,G74,G74*(_xlfn.XLOOKUP($A74,'Inflation Constants Table'!$A:$A,'Inflation Constants Table'!$B:$B,0))),0)</f>
        <v>2000</v>
      </c>
      <c r="K74" s="19">
        <f t="shared" si="4"/>
        <v>0</v>
      </c>
      <c r="L74" s="73">
        <f>_xlfn.XLOOKUP(A74,'SAPD GF as Pct of COSA GF'!A:A,'SAPD GF as Pct of COSA GF'!C:C)</f>
        <v>1695896847</v>
      </c>
      <c r="M74" s="19">
        <f t="shared" si="5"/>
        <v>1.1793170106648592E-6</v>
      </c>
    </row>
    <row r="75" spans="1:13">
      <c r="A75">
        <v>2026</v>
      </c>
      <c r="B75" t="s">
        <v>89</v>
      </c>
      <c r="C75" s="24" t="s">
        <v>159</v>
      </c>
      <c r="D75" s="25" t="s">
        <v>166</v>
      </c>
      <c r="E75" s="65">
        <v>413332</v>
      </c>
      <c r="F75" s="65">
        <v>78330</v>
      </c>
      <c r="G75" s="65">
        <f t="shared" si="3"/>
        <v>491662</v>
      </c>
      <c r="H75" s="23">
        <f>ROUND(IF($A75 ='Inflation Constants Table'!$E$1,E75,E75*(_xlfn.XLOOKUP($A75,'Inflation Constants Table'!$A:$A,'Inflation Constants Table'!$B:$B,0))),0)</f>
        <v>413332</v>
      </c>
      <c r="I75" s="23">
        <f>ROUND(IF($A75 ='Inflation Constants Table'!$E$1,F75,F75*(_xlfn.XLOOKUP($A75,'Inflation Constants Table'!$A:$A,'Inflation Constants Table'!$B:$B,0))),0)</f>
        <v>78330</v>
      </c>
      <c r="J75" s="23">
        <f>ROUND(IF($A75 ='Inflation Constants Table'!$E$1,G75,G75*(_xlfn.XLOOKUP($A75,'Inflation Constants Table'!$A:$A,'Inflation Constants Table'!$B:$B,0))),0)</f>
        <v>491662</v>
      </c>
      <c r="K75" s="19">
        <f t="shared" si="4"/>
        <v>0.84068323360357322</v>
      </c>
      <c r="L75" s="73">
        <f>_xlfn.XLOOKUP(A75,'SAPD GF as Pct of COSA GF'!A:A,'SAPD GF as Pct of COSA GF'!C:C)</f>
        <v>1695896847</v>
      </c>
      <c r="M75" s="19">
        <f t="shared" si="5"/>
        <v>2.8991268004875301E-4</v>
      </c>
    </row>
    <row r="76" spans="1:13">
      <c r="A76">
        <v>2026</v>
      </c>
      <c r="B76" t="s">
        <v>89</v>
      </c>
      <c r="C76" s="24" t="s">
        <v>159</v>
      </c>
      <c r="D76" s="25" t="s">
        <v>167</v>
      </c>
      <c r="E76" s="65">
        <v>0</v>
      </c>
      <c r="F76" s="65">
        <v>6836</v>
      </c>
      <c r="G76" s="65">
        <f t="shared" ref="G67:G130" si="6">E76+F76</f>
        <v>6836</v>
      </c>
      <c r="H76" s="23">
        <f>ROUND(IF($A76 ='Inflation Constants Table'!$E$1,E76,E76*(_xlfn.XLOOKUP($A76,'Inflation Constants Table'!$A:$A,'Inflation Constants Table'!$B:$B,0))),0)</f>
        <v>0</v>
      </c>
      <c r="I76" s="23">
        <f>ROUND(IF($A76 ='Inflation Constants Table'!$E$1,F76,F76*(_xlfn.XLOOKUP($A76,'Inflation Constants Table'!$A:$A,'Inflation Constants Table'!$B:$B,0))),0)</f>
        <v>6836</v>
      </c>
      <c r="J76" s="23">
        <f>ROUND(IF($A76 ='Inflation Constants Table'!$E$1,G76,G76*(_xlfn.XLOOKUP($A76,'Inflation Constants Table'!$A:$A,'Inflation Constants Table'!$B:$B,0))),0)</f>
        <v>6836</v>
      </c>
      <c r="K76" s="19">
        <f t="shared" si="4"/>
        <v>0</v>
      </c>
      <c r="L76" s="73">
        <f>_xlfn.XLOOKUP(A76,'SAPD GF as Pct of COSA GF'!A:A,'SAPD GF as Pct of COSA GF'!C:C)</f>
        <v>1695896847</v>
      </c>
      <c r="M76" s="19">
        <f t="shared" si="5"/>
        <v>4.0309055424524882E-6</v>
      </c>
    </row>
    <row r="77" spans="1:13">
      <c r="A77">
        <v>2026</v>
      </c>
      <c r="B77" t="s">
        <v>89</v>
      </c>
      <c r="C77" s="24" t="s">
        <v>159</v>
      </c>
      <c r="D77" s="25" t="s">
        <v>168</v>
      </c>
      <c r="E77" s="65">
        <v>0</v>
      </c>
      <c r="F77" s="65">
        <v>7820</v>
      </c>
      <c r="G77" s="65">
        <f t="shared" si="6"/>
        <v>7820</v>
      </c>
      <c r="H77" s="23">
        <f>ROUND(IF($A77 ='Inflation Constants Table'!$E$1,E77,E77*(_xlfn.XLOOKUP($A77,'Inflation Constants Table'!$A:$A,'Inflation Constants Table'!$B:$B,0))),0)</f>
        <v>0</v>
      </c>
      <c r="I77" s="23">
        <f>ROUND(IF($A77 ='Inflation Constants Table'!$E$1,F77,F77*(_xlfn.XLOOKUP($A77,'Inflation Constants Table'!$A:$A,'Inflation Constants Table'!$B:$B,0))),0)</f>
        <v>7820</v>
      </c>
      <c r="J77" s="23">
        <f>ROUND(IF($A77 ='Inflation Constants Table'!$E$1,G77,G77*(_xlfn.XLOOKUP($A77,'Inflation Constants Table'!$A:$A,'Inflation Constants Table'!$B:$B,0))),0)</f>
        <v>7820</v>
      </c>
      <c r="K77" s="19">
        <f t="shared" si="4"/>
        <v>0</v>
      </c>
      <c r="L77" s="73">
        <f>_xlfn.XLOOKUP(A77,'SAPD GF as Pct of COSA GF'!A:A,'SAPD GF as Pct of COSA GF'!C:C)</f>
        <v>1695896847</v>
      </c>
      <c r="M77" s="19">
        <f t="shared" si="5"/>
        <v>4.611129511699599E-6</v>
      </c>
    </row>
    <row r="78" spans="1:13">
      <c r="A78">
        <v>2026</v>
      </c>
      <c r="B78" t="s">
        <v>89</v>
      </c>
      <c r="C78" s="24" t="s">
        <v>159</v>
      </c>
      <c r="D78" s="25" t="s">
        <v>169</v>
      </c>
      <c r="E78" s="65">
        <v>0</v>
      </c>
      <c r="F78" s="65">
        <v>3300</v>
      </c>
      <c r="G78" s="65">
        <f t="shared" si="6"/>
        <v>3300</v>
      </c>
      <c r="H78" s="23">
        <f>ROUND(IF($A78 ='Inflation Constants Table'!$E$1,E78,E78*(_xlfn.XLOOKUP($A78,'Inflation Constants Table'!$A:$A,'Inflation Constants Table'!$B:$B,0))),0)</f>
        <v>0</v>
      </c>
      <c r="I78" s="23">
        <f>ROUND(IF($A78 ='Inflation Constants Table'!$E$1,F78,F78*(_xlfn.XLOOKUP($A78,'Inflation Constants Table'!$A:$A,'Inflation Constants Table'!$B:$B,0))),0)</f>
        <v>3300</v>
      </c>
      <c r="J78" s="23">
        <f>ROUND(IF($A78 ='Inflation Constants Table'!$E$1,G78,G78*(_xlfn.XLOOKUP($A78,'Inflation Constants Table'!$A:$A,'Inflation Constants Table'!$B:$B,0))),0)</f>
        <v>3300</v>
      </c>
      <c r="K78" s="19">
        <f t="shared" si="4"/>
        <v>0</v>
      </c>
      <c r="L78" s="73">
        <f>_xlfn.XLOOKUP(A78,'SAPD GF as Pct of COSA GF'!A:A,'SAPD GF as Pct of COSA GF'!C:C)</f>
        <v>1695896847</v>
      </c>
      <c r="M78" s="19">
        <f t="shared" si="5"/>
        <v>1.9458730675970177E-6</v>
      </c>
    </row>
    <row r="79" spans="1:13">
      <c r="A79">
        <v>2026</v>
      </c>
      <c r="B79" t="s">
        <v>89</v>
      </c>
      <c r="C79" s="24" t="s">
        <v>159</v>
      </c>
      <c r="D79" s="25" t="s">
        <v>170</v>
      </c>
      <c r="E79" s="65">
        <v>0</v>
      </c>
      <c r="F79" s="65">
        <v>34405</v>
      </c>
      <c r="G79" s="65">
        <f t="shared" si="6"/>
        <v>34405</v>
      </c>
      <c r="H79" s="23">
        <f>ROUND(IF($A79 ='Inflation Constants Table'!$E$1,E79,E79*(_xlfn.XLOOKUP($A79,'Inflation Constants Table'!$A:$A,'Inflation Constants Table'!$B:$B,0))),0)</f>
        <v>0</v>
      </c>
      <c r="I79" s="23">
        <f>ROUND(IF($A79 ='Inflation Constants Table'!$E$1,F79,F79*(_xlfn.XLOOKUP($A79,'Inflation Constants Table'!$A:$A,'Inflation Constants Table'!$B:$B,0))),0)</f>
        <v>34405</v>
      </c>
      <c r="J79" s="23">
        <f>ROUND(IF($A79 ='Inflation Constants Table'!$E$1,G79,G79*(_xlfn.XLOOKUP($A79,'Inflation Constants Table'!$A:$A,'Inflation Constants Table'!$B:$B,0))),0)</f>
        <v>34405</v>
      </c>
      <c r="K79" s="19">
        <f t="shared" si="4"/>
        <v>0</v>
      </c>
      <c r="L79" s="73">
        <f>_xlfn.XLOOKUP(A79,'SAPD GF as Pct of COSA GF'!A:A,'SAPD GF as Pct of COSA GF'!C:C)</f>
        <v>1695896847</v>
      </c>
      <c r="M79" s="19">
        <f t="shared" si="5"/>
        <v>2.0287200875962241E-5</v>
      </c>
    </row>
    <row r="80" spans="1:13">
      <c r="A80">
        <v>2026</v>
      </c>
      <c r="B80" t="s">
        <v>89</v>
      </c>
      <c r="C80" s="24" t="s">
        <v>159</v>
      </c>
      <c r="D80" s="25" t="s">
        <v>171</v>
      </c>
      <c r="E80" s="65">
        <v>0</v>
      </c>
      <c r="F80" s="65">
        <v>20000</v>
      </c>
      <c r="G80" s="65">
        <f t="shared" si="6"/>
        <v>20000</v>
      </c>
      <c r="H80" s="23">
        <f>ROUND(IF($A80 ='Inflation Constants Table'!$E$1,E80,E80*(_xlfn.XLOOKUP($A80,'Inflation Constants Table'!$A:$A,'Inflation Constants Table'!$B:$B,0))),0)</f>
        <v>0</v>
      </c>
      <c r="I80" s="23">
        <f>ROUND(IF($A80 ='Inflation Constants Table'!$E$1,F80,F80*(_xlfn.XLOOKUP($A80,'Inflation Constants Table'!$A:$A,'Inflation Constants Table'!$B:$B,0))),0)</f>
        <v>20000</v>
      </c>
      <c r="J80" s="23">
        <f>ROUND(IF($A80 ='Inflation Constants Table'!$E$1,G80,G80*(_xlfn.XLOOKUP($A80,'Inflation Constants Table'!$A:$A,'Inflation Constants Table'!$B:$B,0))),0)</f>
        <v>20000</v>
      </c>
      <c r="K80" s="19">
        <f t="shared" si="4"/>
        <v>0</v>
      </c>
      <c r="L80" s="73">
        <f>_xlfn.XLOOKUP(A80,'SAPD GF as Pct of COSA GF'!A:A,'SAPD GF as Pct of COSA GF'!C:C)</f>
        <v>1695896847</v>
      </c>
      <c r="M80" s="19">
        <f t="shared" si="5"/>
        <v>1.1793170106648591E-5</v>
      </c>
    </row>
    <row r="81" spans="1:13">
      <c r="A81">
        <v>2026</v>
      </c>
      <c r="B81" t="s">
        <v>89</v>
      </c>
      <c r="C81" s="24" t="s">
        <v>159</v>
      </c>
      <c r="D81" s="25" t="s">
        <v>172</v>
      </c>
      <c r="E81" s="65">
        <v>152219</v>
      </c>
      <c r="F81" s="65">
        <v>549217</v>
      </c>
      <c r="G81" s="65">
        <f t="shared" si="6"/>
        <v>701436</v>
      </c>
      <c r="H81" s="23">
        <f>ROUND(IF($A81 ='Inflation Constants Table'!$E$1,E81,E81*(_xlfn.XLOOKUP($A81,'Inflation Constants Table'!$A:$A,'Inflation Constants Table'!$B:$B,0))),0)</f>
        <v>152219</v>
      </c>
      <c r="I81" s="23">
        <f>ROUND(IF($A81 ='Inflation Constants Table'!$E$1,F81,F81*(_xlfn.XLOOKUP($A81,'Inflation Constants Table'!$A:$A,'Inflation Constants Table'!$B:$B,0))),0)</f>
        <v>549217</v>
      </c>
      <c r="J81" s="23">
        <f>ROUND(IF($A81 ='Inflation Constants Table'!$E$1,G81,G81*(_xlfn.XLOOKUP($A81,'Inflation Constants Table'!$A:$A,'Inflation Constants Table'!$B:$B,0))),0)</f>
        <v>701436</v>
      </c>
      <c r="K81" s="19">
        <f t="shared" si="4"/>
        <v>0.21701053267867632</v>
      </c>
      <c r="L81" s="73">
        <f>_xlfn.XLOOKUP(A81,'SAPD GF as Pct of COSA GF'!A:A,'SAPD GF as Pct of COSA GF'!C:C)</f>
        <v>1695896847</v>
      </c>
      <c r="M81" s="19">
        <f t="shared" si="5"/>
        <v>4.1360770334635807E-4</v>
      </c>
    </row>
    <row r="82" spans="1:13">
      <c r="A82">
        <v>2026</v>
      </c>
      <c r="B82" t="s">
        <v>89</v>
      </c>
      <c r="C82" s="24" t="s">
        <v>159</v>
      </c>
      <c r="D82" s="25" t="s">
        <v>173</v>
      </c>
      <c r="E82" s="65">
        <v>124875</v>
      </c>
      <c r="F82" s="65">
        <v>909427</v>
      </c>
      <c r="G82" s="65">
        <f t="shared" si="6"/>
        <v>1034302</v>
      </c>
      <c r="H82" s="23">
        <f>ROUND(IF($A82 ='Inflation Constants Table'!$E$1,E82,E82*(_xlfn.XLOOKUP($A82,'Inflation Constants Table'!$A:$A,'Inflation Constants Table'!$B:$B,0))),0)</f>
        <v>124875</v>
      </c>
      <c r="I82" s="23">
        <f>ROUND(IF($A82 ='Inflation Constants Table'!$E$1,F82,F82*(_xlfn.XLOOKUP($A82,'Inflation Constants Table'!$A:$A,'Inflation Constants Table'!$B:$B,0))),0)</f>
        <v>909427</v>
      </c>
      <c r="J82" s="23">
        <f>ROUND(IF($A82 ='Inflation Constants Table'!$E$1,G82,G82*(_xlfn.XLOOKUP($A82,'Inflation Constants Table'!$A:$A,'Inflation Constants Table'!$B:$B,0))),0)</f>
        <v>1034302</v>
      </c>
      <c r="K82" s="19">
        <f t="shared" si="4"/>
        <v>0.12073359618370649</v>
      </c>
      <c r="L82" s="73">
        <f>_xlfn.XLOOKUP(A82,'SAPD GF as Pct of COSA GF'!A:A,'SAPD GF as Pct of COSA GF'!C:C)</f>
        <v>1695896847</v>
      </c>
      <c r="M82" s="19">
        <f t="shared" si="5"/>
        <v>6.0988497138234261E-4</v>
      </c>
    </row>
    <row r="83" spans="1:13">
      <c r="A83">
        <v>2026</v>
      </c>
      <c r="B83" t="s">
        <v>89</v>
      </c>
      <c r="C83" s="24" t="s">
        <v>159</v>
      </c>
      <c r="D83" s="25" t="s">
        <v>174</v>
      </c>
      <c r="E83" s="65">
        <v>119931</v>
      </c>
      <c r="F83" s="65">
        <v>900</v>
      </c>
      <c r="G83" s="65">
        <f t="shared" si="6"/>
        <v>120831</v>
      </c>
      <c r="H83" s="23">
        <f>ROUND(IF($A83 ='Inflation Constants Table'!$E$1,E83,E83*(_xlfn.XLOOKUP($A83,'Inflation Constants Table'!$A:$A,'Inflation Constants Table'!$B:$B,0))),0)</f>
        <v>119931</v>
      </c>
      <c r="I83" s="23">
        <f>ROUND(IF($A83 ='Inflation Constants Table'!$E$1,F83,F83*(_xlfn.XLOOKUP($A83,'Inflation Constants Table'!$A:$A,'Inflation Constants Table'!$B:$B,0))),0)</f>
        <v>900</v>
      </c>
      <c r="J83" s="23">
        <f>ROUND(IF($A83 ='Inflation Constants Table'!$E$1,G83,G83*(_xlfn.XLOOKUP($A83,'Inflation Constants Table'!$A:$A,'Inflation Constants Table'!$B:$B,0))),0)</f>
        <v>120831</v>
      </c>
      <c r="K83" s="19">
        <f t="shared" si="4"/>
        <v>0.99255158030637836</v>
      </c>
      <c r="L83" s="73">
        <f>_xlfn.XLOOKUP(A83,'SAPD GF as Pct of COSA GF'!A:A,'SAPD GF as Pct of COSA GF'!C:C)</f>
        <v>1695896847</v>
      </c>
      <c r="M83" s="19">
        <f t="shared" si="5"/>
        <v>7.1249026857822791E-5</v>
      </c>
    </row>
    <row r="84" spans="1:13">
      <c r="A84">
        <v>2026</v>
      </c>
      <c r="B84" t="s">
        <v>89</v>
      </c>
      <c r="C84" s="24" t="s">
        <v>159</v>
      </c>
      <c r="D84" s="25" t="s">
        <v>175</v>
      </c>
      <c r="E84" s="65">
        <v>0</v>
      </c>
      <c r="F84" s="65">
        <v>93268</v>
      </c>
      <c r="G84" s="65">
        <f t="shared" si="6"/>
        <v>93268</v>
      </c>
      <c r="H84" s="23">
        <f>ROUND(IF($A84 ='Inflation Constants Table'!$E$1,E84,E84*(_xlfn.XLOOKUP($A84,'Inflation Constants Table'!$A:$A,'Inflation Constants Table'!$B:$B,0))),0)</f>
        <v>0</v>
      </c>
      <c r="I84" s="23">
        <f>ROUND(IF($A84 ='Inflation Constants Table'!$E$1,F84,F84*(_xlfn.XLOOKUP($A84,'Inflation Constants Table'!$A:$A,'Inflation Constants Table'!$B:$B,0))),0)</f>
        <v>93268</v>
      </c>
      <c r="J84" s="23">
        <f>ROUND(IF($A84 ='Inflation Constants Table'!$E$1,G84,G84*(_xlfn.XLOOKUP($A84,'Inflation Constants Table'!$A:$A,'Inflation Constants Table'!$B:$B,0))),0)</f>
        <v>93268</v>
      </c>
      <c r="K84" s="19">
        <f t="shared" si="4"/>
        <v>0</v>
      </c>
      <c r="L84" s="73">
        <f>_xlfn.XLOOKUP(A84,'SAPD GF as Pct of COSA GF'!A:A,'SAPD GF as Pct of COSA GF'!C:C)</f>
        <v>1695896847</v>
      </c>
      <c r="M84" s="19">
        <f t="shared" si="5"/>
        <v>5.499626947534504E-5</v>
      </c>
    </row>
    <row r="85" spans="1:13">
      <c r="A85">
        <v>2026</v>
      </c>
      <c r="B85" t="s">
        <v>89</v>
      </c>
      <c r="C85" s="24" t="s">
        <v>159</v>
      </c>
      <c r="D85" s="25" t="s">
        <v>176</v>
      </c>
      <c r="E85" s="65">
        <v>0</v>
      </c>
      <c r="F85" s="65">
        <v>1000</v>
      </c>
      <c r="G85" s="65">
        <f t="shared" si="6"/>
        <v>1000</v>
      </c>
      <c r="H85" s="23">
        <f>ROUND(IF($A85 ='Inflation Constants Table'!$E$1,E85,E85*(_xlfn.XLOOKUP($A85,'Inflation Constants Table'!$A:$A,'Inflation Constants Table'!$B:$B,0))),0)</f>
        <v>0</v>
      </c>
      <c r="I85" s="23">
        <f>ROUND(IF($A85 ='Inflation Constants Table'!$E$1,F85,F85*(_xlfn.XLOOKUP($A85,'Inflation Constants Table'!$A:$A,'Inflation Constants Table'!$B:$B,0))),0)</f>
        <v>1000</v>
      </c>
      <c r="J85" s="23">
        <f>ROUND(IF($A85 ='Inflation Constants Table'!$E$1,G85,G85*(_xlfn.XLOOKUP($A85,'Inflation Constants Table'!$A:$A,'Inflation Constants Table'!$B:$B,0))),0)</f>
        <v>1000</v>
      </c>
      <c r="K85" s="19">
        <f t="shared" si="4"/>
        <v>0</v>
      </c>
      <c r="L85" s="73">
        <f>_xlfn.XLOOKUP(A85,'SAPD GF as Pct of COSA GF'!A:A,'SAPD GF as Pct of COSA GF'!C:C)</f>
        <v>1695896847</v>
      </c>
      <c r="M85" s="19">
        <f t="shared" si="5"/>
        <v>5.896585053324296E-7</v>
      </c>
    </row>
    <row r="86" spans="1:13">
      <c r="A86">
        <v>2026</v>
      </c>
      <c r="B86" t="s">
        <v>89</v>
      </c>
      <c r="C86" s="24" t="s">
        <v>177</v>
      </c>
      <c r="D86" s="25" t="s">
        <v>178</v>
      </c>
      <c r="E86" s="65">
        <v>0</v>
      </c>
      <c r="F86" s="65">
        <v>10000</v>
      </c>
      <c r="G86" s="65">
        <f t="shared" si="6"/>
        <v>10000</v>
      </c>
      <c r="H86" s="23">
        <f>ROUND(IF($A86 ='Inflation Constants Table'!$E$1,E86,E86*(_xlfn.XLOOKUP($A86,'Inflation Constants Table'!$A:$A,'Inflation Constants Table'!$B:$B,0))),0)</f>
        <v>0</v>
      </c>
      <c r="I86" s="23">
        <f>ROUND(IF($A86 ='Inflation Constants Table'!$E$1,F86,F86*(_xlfn.XLOOKUP($A86,'Inflation Constants Table'!$A:$A,'Inflation Constants Table'!$B:$B,0))),0)</f>
        <v>10000</v>
      </c>
      <c r="J86" s="23">
        <f>ROUND(IF($A86 ='Inflation Constants Table'!$E$1,G86,G86*(_xlfn.XLOOKUP($A86,'Inflation Constants Table'!$A:$A,'Inflation Constants Table'!$B:$B,0))),0)</f>
        <v>10000</v>
      </c>
      <c r="K86" s="19">
        <f t="shared" si="4"/>
        <v>0</v>
      </c>
      <c r="L86" s="73">
        <f>_xlfn.XLOOKUP(A86,'SAPD GF as Pct of COSA GF'!A:A,'SAPD GF as Pct of COSA GF'!C:C)</f>
        <v>1695896847</v>
      </c>
      <c r="M86" s="19">
        <f t="shared" si="5"/>
        <v>5.8965850533242953E-6</v>
      </c>
    </row>
    <row r="87" spans="1:13">
      <c r="A87">
        <v>2026</v>
      </c>
      <c r="B87" t="s">
        <v>89</v>
      </c>
      <c r="C87" s="24" t="s">
        <v>177</v>
      </c>
      <c r="D87" s="25" t="s">
        <v>179</v>
      </c>
      <c r="E87" s="65">
        <v>0</v>
      </c>
      <c r="F87" s="65">
        <v>5000</v>
      </c>
      <c r="G87" s="65">
        <f t="shared" si="6"/>
        <v>5000</v>
      </c>
      <c r="H87" s="23">
        <f>ROUND(IF($A87 ='Inflation Constants Table'!$E$1,E87,E87*(_xlfn.XLOOKUP($A87,'Inflation Constants Table'!$A:$A,'Inflation Constants Table'!$B:$B,0))),0)</f>
        <v>0</v>
      </c>
      <c r="I87" s="23">
        <f>ROUND(IF($A87 ='Inflation Constants Table'!$E$1,F87,F87*(_xlfn.XLOOKUP($A87,'Inflation Constants Table'!$A:$A,'Inflation Constants Table'!$B:$B,0))),0)</f>
        <v>5000</v>
      </c>
      <c r="J87" s="23">
        <f>ROUND(IF($A87 ='Inflation Constants Table'!$E$1,G87,G87*(_xlfn.XLOOKUP($A87,'Inflation Constants Table'!$A:$A,'Inflation Constants Table'!$B:$B,0))),0)</f>
        <v>5000</v>
      </c>
      <c r="K87" s="19">
        <f t="shared" si="4"/>
        <v>0</v>
      </c>
      <c r="L87" s="73">
        <f>_xlfn.XLOOKUP(A87,'SAPD GF as Pct of COSA GF'!A:A,'SAPD GF as Pct of COSA GF'!C:C)</f>
        <v>1695896847</v>
      </c>
      <c r="M87" s="19">
        <f t="shared" si="5"/>
        <v>2.9482925266621477E-6</v>
      </c>
    </row>
    <row r="88" spans="1:13">
      <c r="A88">
        <v>2026</v>
      </c>
      <c r="B88" t="s">
        <v>89</v>
      </c>
      <c r="C88" s="24" t="s">
        <v>177</v>
      </c>
      <c r="D88" s="25" t="s">
        <v>180</v>
      </c>
      <c r="E88" s="65">
        <v>0</v>
      </c>
      <c r="F88" s="65">
        <v>345566</v>
      </c>
      <c r="G88" s="65">
        <f t="shared" si="6"/>
        <v>345566</v>
      </c>
      <c r="H88" s="23">
        <f>ROUND(IF($A88 ='Inflation Constants Table'!$E$1,E88,E88*(_xlfn.XLOOKUP($A88,'Inflation Constants Table'!$A:$A,'Inflation Constants Table'!$B:$B,0))),0)</f>
        <v>0</v>
      </c>
      <c r="I88" s="23">
        <f>ROUND(IF($A88 ='Inflation Constants Table'!$E$1,F88,F88*(_xlfn.XLOOKUP($A88,'Inflation Constants Table'!$A:$A,'Inflation Constants Table'!$B:$B,0))),0)</f>
        <v>345566</v>
      </c>
      <c r="J88" s="23">
        <f>ROUND(IF($A88 ='Inflation Constants Table'!$E$1,G88,G88*(_xlfn.XLOOKUP($A88,'Inflation Constants Table'!$A:$A,'Inflation Constants Table'!$B:$B,0))),0)</f>
        <v>345566</v>
      </c>
      <c r="K88" s="19">
        <f t="shared" si="4"/>
        <v>0</v>
      </c>
      <c r="L88" s="73">
        <f>_xlfn.XLOOKUP(A88,'SAPD GF as Pct of COSA GF'!A:A,'SAPD GF as Pct of COSA GF'!C:C)</f>
        <v>1695896847</v>
      </c>
      <c r="M88" s="19">
        <f t="shared" si="5"/>
        <v>2.0376593105370637E-4</v>
      </c>
    </row>
    <row r="89" spans="1:13">
      <c r="A89">
        <v>2026</v>
      </c>
      <c r="B89" t="s">
        <v>89</v>
      </c>
      <c r="C89" s="24" t="s">
        <v>177</v>
      </c>
      <c r="D89" s="25" t="s">
        <v>181</v>
      </c>
      <c r="E89" s="65">
        <v>1351035</v>
      </c>
      <c r="F89" s="65">
        <v>0</v>
      </c>
      <c r="G89" s="65">
        <f t="shared" si="6"/>
        <v>1351035</v>
      </c>
      <c r="H89" s="23">
        <f>ROUND(IF($A89 ='Inflation Constants Table'!$E$1,E89,E89*(_xlfn.XLOOKUP($A89,'Inflation Constants Table'!$A:$A,'Inflation Constants Table'!$B:$B,0))),0)</f>
        <v>1351035</v>
      </c>
      <c r="I89" s="23">
        <f>ROUND(IF($A89 ='Inflation Constants Table'!$E$1,F89,F89*(_xlfn.XLOOKUP($A89,'Inflation Constants Table'!$A:$A,'Inflation Constants Table'!$B:$B,0))),0)</f>
        <v>0</v>
      </c>
      <c r="J89" s="23">
        <f>ROUND(IF($A89 ='Inflation Constants Table'!$E$1,G89,G89*(_xlfn.XLOOKUP($A89,'Inflation Constants Table'!$A:$A,'Inflation Constants Table'!$B:$B,0))),0)</f>
        <v>1351035</v>
      </c>
      <c r="K89" s="19">
        <f t="shared" si="4"/>
        <v>1</v>
      </c>
      <c r="L89" s="73">
        <f>_xlfn.XLOOKUP(A89,'SAPD GF as Pct of COSA GF'!A:A,'SAPD GF as Pct of COSA GF'!C:C)</f>
        <v>1695896847</v>
      </c>
      <c r="M89" s="19">
        <f t="shared" si="5"/>
        <v>7.9664927875179896E-4</v>
      </c>
    </row>
    <row r="90" spans="1:13">
      <c r="A90">
        <v>2026</v>
      </c>
      <c r="B90" t="s">
        <v>89</v>
      </c>
      <c r="C90" s="24" t="s">
        <v>177</v>
      </c>
      <c r="D90" s="25" t="s">
        <v>182</v>
      </c>
      <c r="E90" s="65">
        <v>0</v>
      </c>
      <c r="F90" s="65">
        <v>444303</v>
      </c>
      <c r="G90" s="65">
        <f t="shared" si="6"/>
        <v>444303</v>
      </c>
      <c r="H90" s="23">
        <f>ROUND(IF($A90 ='Inflation Constants Table'!$E$1,E90,E90*(_xlfn.XLOOKUP($A90,'Inflation Constants Table'!$A:$A,'Inflation Constants Table'!$B:$B,0))),0)</f>
        <v>0</v>
      </c>
      <c r="I90" s="23">
        <f>ROUND(IF($A90 ='Inflation Constants Table'!$E$1,F90,F90*(_xlfn.XLOOKUP($A90,'Inflation Constants Table'!$A:$A,'Inflation Constants Table'!$B:$B,0))),0)</f>
        <v>444303</v>
      </c>
      <c r="J90" s="23">
        <f>ROUND(IF($A90 ='Inflation Constants Table'!$E$1,G90,G90*(_xlfn.XLOOKUP($A90,'Inflation Constants Table'!$A:$A,'Inflation Constants Table'!$B:$B,0))),0)</f>
        <v>444303</v>
      </c>
      <c r="K90" s="19">
        <f t="shared" si="4"/>
        <v>0</v>
      </c>
      <c r="L90" s="73">
        <f>_xlfn.XLOOKUP(A90,'SAPD GF as Pct of COSA GF'!A:A,'SAPD GF as Pct of COSA GF'!C:C)</f>
        <v>1695896847</v>
      </c>
      <c r="M90" s="19">
        <f t="shared" si="5"/>
        <v>2.6198704289471446E-4</v>
      </c>
    </row>
    <row r="91" spans="1:13">
      <c r="A91">
        <v>2026</v>
      </c>
      <c r="B91" t="s">
        <v>89</v>
      </c>
      <c r="C91" s="24" t="s">
        <v>177</v>
      </c>
      <c r="D91" s="25" t="s">
        <v>183</v>
      </c>
      <c r="E91" s="65">
        <v>0</v>
      </c>
      <c r="F91" s="65">
        <v>30318</v>
      </c>
      <c r="G91" s="65">
        <f t="shared" si="6"/>
        <v>30318</v>
      </c>
      <c r="H91" s="23">
        <f>ROUND(IF($A91 ='Inflation Constants Table'!$E$1,E91,E91*(_xlfn.XLOOKUP($A91,'Inflation Constants Table'!$A:$A,'Inflation Constants Table'!$B:$B,0))),0)</f>
        <v>0</v>
      </c>
      <c r="I91" s="23">
        <f>ROUND(IF($A91 ='Inflation Constants Table'!$E$1,F91,F91*(_xlfn.XLOOKUP($A91,'Inflation Constants Table'!$A:$A,'Inflation Constants Table'!$B:$B,0))),0)</f>
        <v>30318</v>
      </c>
      <c r="J91" s="23">
        <f>ROUND(IF($A91 ='Inflation Constants Table'!$E$1,G91,G91*(_xlfn.XLOOKUP($A91,'Inflation Constants Table'!$A:$A,'Inflation Constants Table'!$B:$B,0))),0)</f>
        <v>30318</v>
      </c>
      <c r="K91" s="19">
        <f t="shared" si="4"/>
        <v>0</v>
      </c>
      <c r="L91" s="73">
        <f>_xlfn.XLOOKUP(A91,'SAPD GF as Pct of COSA GF'!A:A,'SAPD GF as Pct of COSA GF'!C:C)</f>
        <v>1695896847</v>
      </c>
      <c r="M91" s="19">
        <f t="shared" si="5"/>
        <v>1.7877266564668601E-5</v>
      </c>
    </row>
    <row r="92" spans="1:13">
      <c r="A92">
        <v>2026</v>
      </c>
      <c r="B92" t="s">
        <v>89</v>
      </c>
      <c r="C92" s="24" t="s">
        <v>177</v>
      </c>
      <c r="D92" s="25" t="s">
        <v>184</v>
      </c>
      <c r="E92" s="65">
        <v>0</v>
      </c>
      <c r="F92" s="65">
        <v>1247642</v>
      </c>
      <c r="G92" s="65">
        <f t="shared" si="6"/>
        <v>1247642</v>
      </c>
      <c r="H92" s="23">
        <f>ROUND(IF($A92 ='Inflation Constants Table'!$E$1,E92,E92*(_xlfn.XLOOKUP($A92,'Inflation Constants Table'!$A:$A,'Inflation Constants Table'!$B:$B,0))),0)</f>
        <v>0</v>
      </c>
      <c r="I92" s="23">
        <f>ROUND(IF($A92 ='Inflation Constants Table'!$E$1,F92,F92*(_xlfn.XLOOKUP($A92,'Inflation Constants Table'!$A:$A,'Inflation Constants Table'!$B:$B,0))),0)</f>
        <v>1247642</v>
      </c>
      <c r="J92" s="23">
        <f>ROUND(IF($A92 ='Inflation Constants Table'!$E$1,G92,G92*(_xlfn.XLOOKUP($A92,'Inflation Constants Table'!$A:$A,'Inflation Constants Table'!$B:$B,0))),0)</f>
        <v>1247642</v>
      </c>
      <c r="K92" s="19">
        <f t="shared" si="4"/>
        <v>0</v>
      </c>
      <c r="L92" s="73">
        <f>_xlfn.XLOOKUP(A92,'SAPD GF as Pct of COSA GF'!A:A,'SAPD GF as Pct of COSA GF'!C:C)</f>
        <v>1695896847</v>
      </c>
      <c r="M92" s="19">
        <f t="shared" si="5"/>
        <v>7.3568271690996312E-4</v>
      </c>
    </row>
    <row r="93" spans="1:13">
      <c r="A93">
        <v>2026</v>
      </c>
      <c r="B93" t="s">
        <v>89</v>
      </c>
      <c r="C93" s="24" t="s">
        <v>177</v>
      </c>
      <c r="D93" s="25" t="s">
        <v>185</v>
      </c>
      <c r="E93" s="65">
        <v>0</v>
      </c>
      <c r="F93" s="65">
        <v>19221111</v>
      </c>
      <c r="G93" s="65">
        <f t="shared" si="6"/>
        <v>19221111</v>
      </c>
      <c r="H93" s="23">
        <f>ROUND(IF($A93 ='Inflation Constants Table'!$E$1,E93,E93*(_xlfn.XLOOKUP($A93,'Inflation Constants Table'!$A:$A,'Inflation Constants Table'!$B:$B,0))),0)</f>
        <v>0</v>
      </c>
      <c r="I93" s="23">
        <f>ROUND(IF($A93 ='Inflation Constants Table'!$E$1,F93,F93*(_xlfn.XLOOKUP($A93,'Inflation Constants Table'!$A:$A,'Inflation Constants Table'!$B:$B,0))),0)</f>
        <v>19221111</v>
      </c>
      <c r="J93" s="23">
        <f>ROUND(IF($A93 ='Inflation Constants Table'!$E$1,G93,G93*(_xlfn.XLOOKUP($A93,'Inflation Constants Table'!$A:$A,'Inflation Constants Table'!$B:$B,0))),0)</f>
        <v>19221111</v>
      </c>
      <c r="K93" s="19">
        <f t="shared" si="4"/>
        <v>0</v>
      </c>
      <c r="L93" s="73">
        <f>_xlfn.XLOOKUP(A93,'SAPD GF as Pct of COSA GF'!A:A,'SAPD GF as Pct of COSA GF'!C:C)</f>
        <v>1695896847</v>
      </c>
      <c r="M93" s="19">
        <f t="shared" si="5"/>
        <v>1.133389158308872E-2</v>
      </c>
    </row>
    <row r="94" spans="1:13">
      <c r="A94">
        <v>2026</v>
      </c>
      <c r="B94" t="s">
        <v>89</v>
      </c>
      <c r="C94" s="24" t="s">
        <v>177</v>
      </c>
      <c r="D94" s="25" t="s">
        <v>186</v>
      </c>
      <c r="E94" s="65">
        <v>0</v>
      </c>
      <c r="F94" s="65">
        <v>4769268</v>
      </c>
      <c r="G94" s="65">
        <f t="shared" si="6"/>
        <v>4769268</v>
      </c>
      <c r="H94" s="23">
        <f>ROUND(IF($A94 ='Inflation Constants Table'!$E$1,E94,E94*(_xlfn.XLOOKUP($A94,'Inflation Constants Table'!$A:$A,'Inflation Constants Table'!$B:$B,0))),0)</f>
        <v>0</v>
      </c>
      <c r="I94" s="23">
        <f>ROUND(IF($A94 ='Inflation Constants Table'!$E$1,F94,F94*(_xlfn.XLOOKUP($A94,'Inflation Constants Table'!$A:$A,'Inflation Constants Table'!$B:$B,0))),0)</f>
        <v>4769268</v>
      </c>
      <c r="J94" s="23">
        <f>ROUND(IF($A94 ='Inflation Constants Table'!$E$1,G94,G94*(_xlfn.XLOOKUP($A94,'Inflation Constants Table'!$A:$A,'Inflation Constants Table'!$B:$B,0))),0)</f>
        <v>4769268</v>
      </c>
      <c r="K94" s="19">
        <f t="shared" si="4"/>
        <v>0</v>
      </c>
      <c r="L94" s="73">
        <f>_xlfn.XLOOKUP(A94,'SAPD GF as Pct of COSA GF'!A:A,'SAPD GF as Pct of COSA GF'!C:C)</f>
        <v>1695896847</v>
      </c>
      <c r="M94" s="19">
        <f t="shared" si="5"/>
        <v>2.8122394404097857E-3</v>
      </c>
    </row>
    <row r="95" spans="1:13">
      <c r="A95">
        <v>2026</v>
      </c>
      <c r="B95" t="s">
        <v>89</v>
      </c>
      <c r="C95" s="24" t="s">
        <v>177</v>
      </c>
      <c r="D95" s="25" t="s">
        <v>187</v>
      </c>
      <c r="E95" s="65">
        <v>0</v>
      </c>
      <c r="F95" s="65">
        <v>302826</v>
      </c>
      <c r="G95" s="65">
        <f t="shared" si="6"/>
        <v>302826</v>
      </c>
      <c r="H95" s="23">
        <f>ROUND(IF($A95 ='Inflation Constants Table'!$E$1,E95,E95*(_xlfn.XLOOKUP($A95,'Inflation Constants Table'!$A:$A,'Inflation Constants Table'!$B:$B,0))),0)</f>
        <v>0</v>
      </c>
      <c r="I95" s="23">
        <f>ROUND(IF($A95 ='Inflation Constants Table'!$E$1,F95,F95*(_xlfn.XLOOKUP($A95,'Inflation Constants Table'!$A:$A,'Inflation Constants Table'!$B:$B,0))),0)</f>
        <v>302826</v>
      </c>
      <c r="J95" s="23">
        <f>ROUND(IF($A95 ='Inflation Constants Table'!$E$1,G95,G95*(_xlfn.XLOOKUP($A95,'Inflation Constants Table'!$A:$A,'Inflation Constants Table'!$B:$B,0))),0)</f>
        <v>302826</v>
      </c>
      <c r="K95" s="19">
        <f t="shared" si="4"/>
        <v>0</v>
      </c>
      <c r="L95" s="73">
        <f>_xlfn.XLOOKUP(A95,'SAPD GF as Pct of COSA GF'!A:A,'SAPD GF as Pct of COSA GF'!C:C)</f>
        <v>1695896847</v>
      </c>
      <c r="M95" s="19">
        <f t="shared" si="5"/>
        <v>1.7856392653579833E-4</v>
      </c>
    </row>
    <row r="96" spans="1:13">
      <c r="A96">
        <v>2026</v>
      </c>
      <c r="B96" t="s">
        <v>89</v>
      </c>
      <c r="C96" s="24" t="s">
        <v>177</v>
      </c>
      <c r="D96" s="25" t="s">
        <v>188</v>
      </c>
      <c r="E96" s="65"/>
      <c r="F96" s="65">
        <v>29455</v>
      </c>
      <c r="G96" s="65">
        <f t="shared" si="6"/>
        <v>29455</v>
      </c>
      <c r="H96" s="23">
        <f>ROUND(IF($A96 ='Inflation Constants Table'!$E$1,E96,E96*(_xlfn.XLOOKUP($A96,'Inflation Constants Table'!$A:$A,'Inflation Constants Table'!$B:$B,0))),0)</f>
        <v>0</v>
      </c>
      <c r="I96" s="23">
        <f>ROUND(IF($A96 ='Inflation Constants Table'!$E$1,F96,F96*(_xlfn.XLOOKUP($A96,'Inflation Constants Table'!$A:$A,'Inflation Constants Table'!$B:$B,0))),0)</f>
        <v>29455</v>
      </c>
      <c r="J96" s="23">
        <f>ROUND(IF($A96 ='Inflation Constants Table'!$E$1,G96,G96*(_xlfn.XLOOKUP($A96,'Inflation Constants Table'!$A:$A,'Inflation Constants Table'!$B:$B,0))),0)</f>
        <v>29455</v>
      </c>
      <c r="K96" s="19">
        <f t="shared" si="4"/>
        <v>0</v>
      </c>
      <c r="L96" s="73">
        <f>_xlfn.XLOOKUP(A96,'SAPD GF as Pct of COSA GF'!A:A,'SAPD GF as Pct of COSA GF'!C:C)</f>
        <v>1695896847</v>
      </c>
      <c r="M96" s="19">
        <f t="shared" si="5"/>
        <v>1.7368391274566712E-5</v>
      </c>
    </row>
    <row r="97" spans="1:13">
      <c r="A97">
        <v>2026</v>
      </c>
      <c r="B97" t="s">
        <v>89</v>
      </c>
      <c r="C97" s="24" t="s">
        <v>177</v>
      </c>
      <c r="D97" s="25" t="s">
        <v>189</v>
      </c>
      <c r="E97" s="65">
        <v>0</v>
      </c>
      <c r="F97" s="65">
        <v>251496</v>
      </c>
      <c r="G97" s="65">
        <f t="shared" si="6"/>
        <v>251496</v>
      </c>
      <c r="H97" s="23">
        <f>ROUND(IF($A97 ='Inflation Constants Table'!$E$1,E97,E97*(_xlfn.XLOOKUP($A97,'Inflation Constants Table'!$A:$A,'Inflation Constants Table'!$B:$B,0))),0)</f>
        <v>0</v>
      </c>
      <c r="I97" s="23">
        <f>ROUND(IF($A97 ='Inflation Constants Table'!$E$1,F97,F97*(_xlfn.XLOOKUP($A97,'Inflation Constants Table'!$A:$A,'Inflation Constants Table'!$B:$B,0))),0)</f>
        <v>251496</v>
      </c>
      <c r="J97" s="23">
        <f>ROUND(IF($A97 ='Inflation Constants Table'!$E$1,G97,G97*(_xlfn.XLOOKUP($A97,'Inflation Constants Table'!$A:$A,'Inflation Constants Table'!$B:$B,0))),0)</f>
        <v>251496</v>
      </c>
      <c r="K97" s="19">
        <f t="shared" si="4"/>
        <v>0</v>
      </c>
      <c r="L97" s="73">
        <f>_xlfn.XLOOKUP(A97,'SAPD GF as Pct of COSA GF'!A:A,'SAPD GF as Pct of COSA GF'!C:C)</f>
        <v>1695896847</v>
      </c>
      <c r="M97" s="19">
        <f t="shared" si="5"/>
        <v>1.4829675545708471E-4</v>
      </c>
    </row>
    <row r="98" spans="1:13">
      <c r="A98">
        <v>2026</v>
      </c>
      <c r="B98" t="s">
        <v>89</v>
      </c>
      <c r="C98" s="24" t="s">
        <v>177</v>
      </c>
      <c r="D98" s="25" t="s">
        <v>190</v>
      </c>
      <c r="E98" s="65">
        <v>0</v>
      </c>
      <c r="F98" s="65">
        <v>78460</v>
      </c>
      <c r="G98" s="65">
        <f t="shared" si="6"/>
        <v>78460</v>
      </c>
      <c r="H98" s="23">
        <f>ROUND(IF($A98 ='Inflation Constants Table'!$E$1,E98,E98*(_xlfn.XLOOKUP($A98,'Inflation Constants Table'!$A:$A,'Inflation Constants Table'!$B:$B,0))),0)</f>
        <v>0</v>
      </c>
      <c r="I98" s="23">
        <f>ROUND(IF($A98 ='Inflation Constants Table'!$E$1,F98,F98*(_xlfn.XLOOKUP($A98,'Inflation Constants Table'!$A:$A,'Inflation Constants Table'!$B:$B,0))),0)</f>
        <v>78460</v>
      </c>
      <c r="J98" s="23">
        <f>ROUND(IF($A98 ='Inflation Constants Table'!$E$1,G98,G98*(_xlfn.XLOOKUP($A98,'Inflation Constants Table'!$A:$A,'Inflation Constants Table'!$B:$B,0))),0)</f>
        <v>78460</v>
      </c>
      <c r="K98" s="19">
        <f t="shared" si="4"/>
        <v>0</v>
      </c>
      <c r="L98" s="73">
        <f>_xlfn.XLOOKUP(A98,'SAPD GF as Pct of COSA GF'!A:A,'SAPD GF as Pct of COSA GF'!C:C)</f>
        <v>1695896847</v>
      </c>
      <c r="M98" s="19">
        <f t="shared" si="5"/>
        <v>4.6264606328382423E-5</v>
      </c>
    </row>
    <row r="99" spans="1:13">
      <c r="A99">
        <v>2026</v>
      </c>
      <c r="B99" t="s">
        <v>89</v>
      </c>
      <c r="C99" s="24" t="s">
        <v>177</v>
      </c>
      <c r="D99" s="25" t="s">
        <v>191</v>
      </c>
      <c r="E99" s="65">
        <v>0</v>
      </c>
      <c r="F99" s="65">
        <v>5500</v>
      </c>
      <c r="G99" s="65">
        <f t="shared" si="6"/>
        <v>5500</v>
      </c>
      <c r="H99" s="23">
        <f>ROUND(IF($A99 ='Inflation Constants Table'!$E$1,E99,E99*(_xlfn.XLOOKUP($A99,'Inflation Constants Table'!$A:$A,'Inflation Constants Table'!$B:$B,0))),0)</f>
        <v>0</v>
      </c>
      <c r="I99" s="23">
        <f>ROUND(IF($A99 ='Inflation Constants Table'!$E$1,F99,F99*(_xlfn.XLOOKUP($A99,'Inflation Constants Table'!$A:$A,'Inflation Constants Table'!$B:$B,0))),0)</f>
        <v>5500</v>
      </c>
      <c r="J99" s="23">
        <f>ROUND(IF($A99 ='Inflation Constants Table'!$E$1,G99,G99*(_xlfn.XLOOKUP($A99,'Inflation Constants Table'!$A:$A,'Inflation Constants Table'!$B:$B,0))),0)</f>
        <v>5500</v>
      </c>
      <c r="K99" s="19">
        <f t="shared" si="4"/>
        <v>0</v>
      </c>
      <c r="L99" s="73">
        <f>_xlfn.XLOOKUP(A99,'SAPD GF as Pct of COSA GF'!A:A,'SAPD GF as Pct of COSA GF'!C:C)</f>
        <v>1695896847</v>
      </c>
      <c r="M99" s="19">
        <f t="shared" si="5"/>
        <v>3.2431217793283627E-6</v>
      </c>
    </row>
    <row r="100" spans="1:13">
      <c r="A100">
        <v>2026</v>
      </c>
      <c r="B100" t="s">
        <v>89</v>
      </c>
      <c r="C100" s="24" t="s">
        <v>177</v>
      </c>
      <c r="D100" s="25" t="s">
        <v>192</v>
      </c>
      <c r="E100" s="65">
        <v>0</v>
      </c>
      <c r="F100" s="65">
        <v>19295</v>
      </c>
      <c r="G100" s="65">
        <f t="shared" si="6"/>
        <v>19295</v>
      </c>
      <c r="H100" s="23">
        <f>ROUND(IF($A100 ='Inflation Constants Table'!$E$1,E100,E100*(_xlfn.XLOOKUP($A100,'Inflation Constants Table'!$A:$A,'Inflation Constants Table'!$B:$B,0))),0)</f>
        <v>0</v>
      </c>
      <c r="I100" s="23">
        <f>ROUND(IF($A100 ='Inflation Constants Table'!$E$1,F100,F100*(_xlfn.XLOOKUP($A100,'Inflation Constants Table'!$A:$A,'Inflation Constants Table'!$B:$B,0))),0)</f>
        <v>19295</v>
      </c>
      <c r="J100" s="23">
        <f>ROUND(IF($A100 ='Inflation Constants Table'!$E$1,G100,G100*(_xlfn.XLOOKUP($A100,'Inflation Constants Table'!$A:$A,'Inflation Constants Table'!$B:$B,0))),0)</f>
        <v>19295</v>
      </c>
      <c r="K100" s="19">
        <f t="shared" si="4"/>
        <v>0</v>
      </c>
      <c r="L100" s="73">
        <f>_xlfn.XLOOKUP(A100,'SAPD GF as Pct of COSA GF'!A:A,'SAPD GF as Pct of COSA GF'!C:C)</f>
        <v>1695896847</v>
      </c>
      <c r="M100" s="19">
        <f t="shared" si="5"/>
        <v>1.1377460860389228E-5</v>
      </c>
    </row>
    <row r="101" spans="1:13">
      <c r="A101">
        <v>2026</v>
      </c>
      <c r="B101" t="s">
        <v>89</v>
      </c>
      <c r="C101" s="24" t="s">
        <v>177</v>
      </c>
      <c r="D101" s="25" t="s">
        <v>193</v>
      </c>
      <c r="E101" s="65">
        <v>0</v>
      </c>
      <c r="F101" s="65">
        <v>6038890</v>
      </c>
      <c r="G101" s="65">
        <f t="shared" si="6"/>
        <v>6038890</v>
      </c>
      <c r="H101" s="23">
        <f>ROUND(IF($A101 ='Inflation Constants Table'!$E$1,E101,E101*(_xlfn.XLOOKUP($A101,'Inflation Constants Table'!$A:$A,'Inflation Constants Table'!$B:$B,0))),0)</f>
        <v>0</v>
      </c>
      <c r="I101" s="23">
        <f>ROUND(IF($A101 ='Inflation Constants Table'!$E$1,F101,F101*(_xlfn.XLOOKUP($A101,'Inflation Constants Table'!$A:$A,'Inflation Constants Table'!$B:$B,0))),0)</f>
        <v>6038890</v>
      </c>
      <c r="J101" s="23">
        <f>ROUND(IF($A101 ='Inflation Constants Table'!$E$1,G101,G101*(_xlfn.XLOOKUP($A101,'Inflation Constants Table'!$A:$A,'Inflation Constants Table'!$B:$B,0))),0)</f>
        <v>6038890</v>
      </c>
      <c r="K101" s="19">
        <f t="shared" si="4"/>
        <v>0</v>
      </c>
      <c r="L101" s="73">
        <f>_xlfn.XLOOKUP(A101,'SAPD GF as Pct of COSA GF'!A:A,'SAPD GF as Pct of COSA GF'!C:C)</f>
        <v>1695896847</v>
      </c>
      <c r="M101" s="19">
        <f t="shared" si="5"/>
        <v>3.5608828512669558E-3</v>
      </c>
    </row>
    <row r="102" spans="1:13">
      <c r="A102">
        <v>2026</v>
      </c>
      <c r="B102" t="s">
        <v>89</v>
      </c>
      <c r="C102" s="24" t="s">
        <v>177</v>
      </c>
      <c r="D102" s="25" t="s">
        <v>194</v>
      </c>
      <c r="E102" s="65">
        <v>0</v>
      </c>
      <c r="F102" s="65">
        <v>8671714</v>
      </c>
      <c r="G102" s="65">
        <f t="shared" si="6"/>
        <v>8671714</v>
      </c>
      <c r="H102" s="23">
        <f>ROUND(IF($A102 ='Inflation Constants Table'!$E$1,E102,E102*(_xlfn.XLOOKUP($A102,'Inflation Constants Table'!$A:$A,'Inflation Constants Table'!$B:$B,0))),0)</f>
        <v>0</v>
      </c>
      <c r="I102" s="23">
        <f>ROUND(IF($A102 ='Inflation Constants Table'!$E$1,F102,F102*(_xlfn.XLOOKUP($A102,'Inflation Constants Table'!$A:$A,'Inflation Constants Table'!$B:$B,0))),0)</f>
        <v>8671714</v>
      </c>
      <c r="J102" s="23">
        <f>ROUND(IF($A102 ='Inflation Constants Table'!$E$1,G102,G102*(_xlfn.XLOOKUP($A102,'Inflation Constants Table'!$A:$A,'Inflation Constants Table'!$B:$B,0))),0)</f>
        <v>8671714</v>
      </c>
      <c r="K102" s="19">
        <f t="shared" si="4"/>
        <v>0</v>
      </c>
      <c r="L102" s="73">
        <f>_xlfn.XLOOKUP(A102,'SAPD GF as Pct of COSA GF'!A:A,'SAPD GF as Pct of COSA GF'!C:C)</f>
        <v>1695896847</v>
      </c>
      <c r="M102" s="19">
        <f t="shared" si="5"/>
        <v>5.1133499159103039E-3</v>
      </c>
    </row>
    <row r="103" spans="1:13">
      <c r="A103">
        <v>2026</v>
      </c>
      <c r="B103" t="s">
        <v>89</v>
      </c>
      <c r="C103" s="24" t="s">
        <v>177</v>
      </c>
      <c r="D103" s="25" t="s">
        <v>195</v>
      </c>
      <c r="E103" s="65">
        <v>0</v>
      </c>
      <c r="F103" s="65">
        <v>24111</v>
      </c>
      <c r="G103" s="65">
        <f t="shared" si="6"/>
        <v>24111</v>
      </c>
      <c r="H103" s="23">
        <f>ROUND(IF($A103 ='Inflation Constants Table'!$E$1,E103,E103*(_xlfn.XLOOKUP($A103,'Inflation Constants Table'!$A:$A,'Inflation Constants Table'!$B:$B,0))),0)</f>
        <v>0</v>
      </c>
      <c r="I103" s="23">
        <f>ROUND(IF($A103 ='Inflation Constants Table'!$E$1,F103,F103*(_xlfn.XLOOKUP($A103,'Inflation Constants Table'!$A:$A,'Inflation Constants Table'!$B:$B,0))),0)</f>
        <v>24111</v>
      </c>
      <c r="J103" s="23">
        <f>ROUND(IF($A103 ='Inflation Constants Table'!$E$1,G103,G103*(_xlfn.XLOOKUP($A103,'Inflation Constants Table'!$A:$A,'Inflation Constants Table'!$B:$B,0))),0)</f>
        <v>24111</v>
      </c>
      <c r="K103" s="19">
        <f t="shared" si="4"/>
        <v>0</v>
      </c>
      <c r="L103" s="73">
        <f>_xlfn.XLOOKUP(A103,'SAPD GF as Pct of COSA GF'!A:A,'SAPD GF as Pct of COSA GF'!C:C)</f>
        <v>1695896847</v>
      </c>
      <c r="M103" s="19">
        <f t="shared" si="5"/>
        <v>1.4217256222070209E-5</v>
      </c>
    </row>
    <row r="104" spans="1:13">
      <c r="A104">
        <v>2026</v>
      </c>
      <c r="B104" t="s">
        <v>89</v>
      </c>
      <c r="C104" s="24" t="s">
        <v>177</v>
      </c>
      <c r="D104" s="25" t="s">
        <v>196</v>
      </c>
      <c r="E104" s="65">
        <v>0</v>
      </c>
      <c r="F104" s="65">
        <v>6021735</v>
      </c>
      <c r="G104" s="65">
        <f t="shared" si="6"/>
        <v>6021735</v>
      </c>
      <c r="H104" s="23">
        <f>ROUND(IF($A104 ='Inflation Constants Table'!$E$1,E104,E104*(_xlfn.XLOOKUP($A104,'Inflation Constants Table'!$A:$A,'Inflation Constants Table'!$B:$B,0))),0)</f>
        <v>0</v>
      </c>
      <c r="I104" s="23">
        <f>ROUND(IF($A104 ='Inflation Constants Table'!$E$1,F104,F104*(_xlfn.XLOOKUP($A104,'Inflation Constants Table'!$A:$A,'Inflation Constants Table'!$B:$B,0))),0)</f>
        <v>6021735</v>
      </c>
      <c r="J104" s="23">
        <f>ROUND(IF($A104 ='Inflation Constants Table'!$E$1,G104,G104*(_xlfn.XLOOKUP($A104,'Inflation Constants Table'!$A:$A,'Inflation Constants Table'!$B:$B,0))),0)</f>
        <v>6021735</v>
      </c>
      <c r="K104" s="19">
        <f t="shared" si="4"/>
        <v>0</v>
      </c>
      <c r="L104" s="73">
        <f>_xlfn.XLOOKUP(A104,'SAPD GF as Pct of COSA GF'!A:A,'SAPD GF as Pct of COSA GF'!C:C)</f>
        <v>1695896847</v>
      </c>
      <c r="M104" s="19">
        <f t="shared" si="5"/>
        <v>3.5507672596079777E-3</v>
      </c>
    </row>
    <row r="105" spans="1:13">
      <c r="A105">
        <v>2026</v>
      </c>
      <c r="B105" t="s">
        <v>89</v>
      </c>
      <c r="C105" s="24" t="s">
        <v>177</v>
      </c>
      <c r="D105" s="25" t="s">
        <v>197</v>
      </c>
      <c r="E105" s="65">
        <v>0</v>
      </c>
      <c r="F105" s="65">
        <v>33626</v>
      </c>
      <c r="G105" s="65">
        <f t="shared" si="6"/>
        <v>33626</v>
      </c>
      <c r="H105" s="23">
        <f>ROUND(IF($A105 ='Inflation Constants Table'!$E$1,E105,E105*(_xlfn.XLOOKUP($A105,'Inflation Constants Table'!$A:$A,'Inflation Constants Table'!$B:$B,0))),0)</f>
        <v>0</v>
      </c>
      <c r="I105" s="23">
        <f>ROUND(IF($A105 ='Inflation Constants Table'!$E$1,F105,F105*(_xlfn.XLOOKUP($A105,'Inflation Constants Table'!$A:$A,'Inflation Constants Table'!$B:$B,0))),0)</f>
        <v>33626</v>
      </c>
      <c r="J105" s="23">
        <f>ROUND(IF($A105 ='Inflation Constants Table'!$E$1,G105,G105*(_xlfn.XLOOKUP($A105,'Inflation Constants Table'!$A:$A,'Inflation Constants Table'!$B:$B,0))),0)</f>
        <v>33626</v>
      </c>
      <c r="K105" s="19">
        <f t="shared" si="4"/>
        <v>0</v>
      </c>
      <c r="L105" s="73">
        <f>_xlfn.XLOOKUP(A105,'SAPD GF as Pct of COSA GF'!A:A,'SAPD GF as Pct of COSA GF'!C:C)</f>
        <v>1695896847</v>
      </c>
      <c r="M105" s="19">
        <f t="shared" si="5"/>
        <v>1.9827856900308277E-5</v>
      </c>
    </row>
    <row r="106" spans="1:13">
      <c r="A106">
        <v>2026</v>
      </c>
      <c r="B106" t="s">
        <v>89</v>
      </c>
      <c r="C106" s="24" t="s">
        <v>177</v>
      </c>
      <c r="D106" s="25" t="s">
        <v>198</v>
      </c>
      <c r="E106" s="65">
        <v>8921246</v>
      </c>
      <c r="F106" s="65">
        <v>2322207</v>
      </c>
      <c r="G106" s="65">
        <f t="shared" si="6"/>
        <v>11243453</v>
      </c>
      <c r="H106" s="23">
        <f>ROUND(IF($A106 ='Inflation Constants Table'!$E$1,E106,E106*(_xlfn.XLOOKUP($A106,'Inflation Constants Table'!$A:$A,'Inflation Constants Table'!$B:$B,0))),0)</f>
        <v>8921246</v>
      </c>
      <c r="I106" s="23">
        <f>ROUND(IF($A106 ='Inflation Constants Table'!$E$1,F106,F106*(_xlfn.XLOOKUP($A106,'Inflation Constants Table'!$A:$A,'Inflation Constants Table'!$B:$B,0))),0)</f>
        <v>2322207</v>
      </c>
      <c r="J106" s="23">
        <f>ROUND(IF($A106 ='Inflation Constants Table'!$E$1,G106,G106*(_xlfn.XLOOKUP($A106,'Inflation Constants Table'!$A:$A,'Inflation Constants Table'!$B:$B,0))),0)</f>
        <v>11243453</v>
      </c>
      <c r="K106" s="19">
        <f t="shared" si="4"/>
        <v>0.79346140371645613</v>
      </c>
      <c r="L106" s="73">
        <f>_xlfn.XLOOKUP(A106,'SAPD GF as Pct of COSA GF'!A:A,'SAPD GF as Pct of COSA GF'!C:C)</f>
        <v>1695896847</v>
      </c>
      <c r="M106" s="19">
        <f t="shared" si="5"/>
        <v>6.6297976907554214E-3</v>
      </c>
    </row>
    <row r="107" spans="1:13">
      <c r="A107">
        <v>2026</v>
      </c>
      <c r="B107" t="s">
        <v>89</v>
      </c>
      <c r="C107" s="57" t="s">
        <v>199</v>
      </c>
      <c r="D107" s="25" t="s">
        <v>200</v>
      </c>
      <c r="E107" s="65">
        <v>0</v>
      </c>
      <c r="F107" s="65">
        <v>359123</v>
      </c>
      <c r="G107" s="65">
        <f t="shared" si="6"/>
        <v>359123</v>
      </c>
      <c r="H107" s="23">
        <f>ROUND(IF($A107 ='Inflation Constants Table'!$E$1,E107,E107*(_xlfn.XLOOKUP($A107,'Inflation Constants Table'!$A:$A,'Inflation Constants Table'!$B:$B,0))),0)</f>
        <v>0</v>
      </c>
      <c r="I107" s="23">
        <f>ROUND(IF($A107 ='Inflation Constants Table'!$E$1,F107,F107*(_xlfn.XLOOKUP($A107,'Inflation Constants Table'!$A:$A,'Inflation Constants Table'!$B:$B,0))),0)</f>
        <v>359123</v>
      </c>
      <c r="J107" s="23">
        <f>ROUND(IF($A107 ='Inflation Constants Table'!$E$1,G107,G107*(_xlfn.XLOOKUP($A107,'Inflation Constants Table'!$A:$A,'Inflation Constants Table'!$B:$B,0))),0)</f>
        <v>359123</v>
      </c>
      <c r="K107" s="19">
        <f t="shared" si="4"/>
        <v>0</v>
      </c>
      <c r="L107" s="73">
        <f>_xlfn.XLOOKUP(A107,'SAPD GF as Pct of COSA GF'!A:A,'SAPD GF as Pct of COSA GF'!C:C)</f>
        <v>1695896847</v>
      </c>
      <c r="M107" s="19">
        <f t="shared" si="5"/>
        <v>2.117599314104981E-4</v>
      </c>
    </row>
    <row r="108" spans="1:13">
      <c r="A108">
        <v>2026</v>
      </c>
      <c r="B108" t="s">
        <v>89</v>
      </c>
      <c r="C108" s="57" t="s">
        <v>199</v>
      </c>
      <c r="D108" s="25" t="s">
        <v>201</v>
      </c>
      <c r="E108" s="65">
        <v>0</v>
      </c>
      <c r="F108" s="65">
        <v>1458431</v>
      </c>
      <c r="G108" s="65">
        <f t="shared" si="6"/>
        <v>1458431</v>
      </c>
      <c r="H108" s="23">
        <f>ROUND(IF($A108 ='Inflation Constants Table'!$E$1,E108,E108*(_xlfn.XLOOKUP($A108,'Inflation Constants Table'!$A:$A,'Inflation Constants Table'!$B:$B,0))),0)</f>
        <v>0</v>
      </c>
      <c r="I108" s="23">
        <f>ROUND(IF($A108 ='Inflation Constants Table'!$E$1,F108,F108*(_xlfn.XLOOKUP($A108,'Inflation Constants Table'!$A:$A,'Inflation Constants Table'!$B:$B,0))),0)</f>
        <v>1458431</v>
      </c>
      <c r="J108" s="23">
        <f>ROUND(IF($A108 ='Inflation Constants Table'!$E$1,G108,G108*(_xlfn.XLOOKUP($A108,'Inflation Constants Table'!$A:$A,'Inflation Constants Table'!$B:$B,0))),0)</f>
        <v>1458431</v>
      </c>
      <c r="K108" s="19">
        <f t="shared" si="4"/>
        <v>0</v>
      </c>
      <c r="L108" s="73">
        <f>_xlfn.XLOOKUP(A108,'SAPD GF as Pct of COSA GF'!A:A,'SAPD GF as Pct of COSA GF'!C:C)</f>
        <v>1695896847</v>
      </c>
      <c r="M108" s="19">
        <f t="shared" si="5"/>
        <v>8.5997624359048061E-4</v>
      </c>
    </row>
    <row r="109" spans="1:13">
      <c r="A109">
        <v>2026</v>
      </c>
      <c r="B109" t="s">
        <v>89</v>
      </c>
      <c r="C109" s="57" t="s">
        <v>199</v>
      </c>
      <c r="D109" s="25" t="s">
        <v>202</v>
      </c>
      <c r="E109" s="65">
        <v>0</v>
      </c>
      <c r="F109" s="65">
        <v>55103</v>
      </c>
      <c r="G109" s="65">
        <f t="shared" si="6"/>
        <v>55103</v>
      </c>
      <c r="H109" s="23">
        <f>ROUND(IF($A109 ='Inflation Constants Table'!$E$1,E109,E109*(_xlfn.XLOOKUP($A109,'Inflation Constants Table'!$A:$A,'Inflation Constants Table'!$B:$B,0))),0)</f>
        <v>0</v>
      </c>
      <c r="I109" s="23">
        <f>ROUND(IF($A109 ='Inflation Constants Table'!$E$1,F109,F109*(_xlfn.XLOOKUP($A109,'Inflation Constants Table'!$A:$A,'Inflation Constants Table'!$B:$B,0))),0)</f>
        <v>55103</v>
      </c>
      <c r="J109" s="23">
        <f>ROUND(IF($A109 ='Inflation Constants Table'!$E$1,G109,G109*(_xlfn.XLOOKUP($A109,'Inflation Constants Table'!$A:$A,'Inflation Constants Table'!$B:$B,0))),0)</f>
        <v>55103</v>
      </c>
      <c r="K109" s="19">
        <f t="shared" si="4"/>
        <v>0</v>
      </c>
      <c r="L109" s="73">
        <f>_xlfn.XLOOKUP(A109,'SAPD GF as Pct of COSA GF'!A:A,'SAPD GF as Pct of COSA GF'!C:C)</f>
        <v>1695896847</v>
      </c>
      <c r="M109" s="19">
        <f t="shared" si="5"/>
        <v>3.2491952619332868E-5</v>
      </c>
    </row>
    <row r="110" spans="1:13">
      <c r="A110">
        <v>2026</v>
      </c>
      <c r="B110" t="s">
        <v>89</v>
      </c>
      <c r="C110" s="57" t="s">
        <v>199</v>
      </c>
      <c r="D110" s="25" t="s">
        <v>203</v>
      </c>
      <c r="E110" s="65">
        <v>0</v>
      </c>
      <c r="F110" s="65">
        <v>65000</v>
      </c>
      <c r="G110" s="65">
        <f t="shared" si="6"/>
        <v>65000</v>
      </c>
      <c r="H110" s="23">
        <f>ROUND(IF($A110 ='Inflation Constants Table'!$E$1,E110,E110*(_xlfn.XLOOKUP($A110,'Inflation Constants Table'!$A:$A,'Inflation Constants Table'!$B:$B,0))),0)</f>
        <v>0</v>
      </c>
      <c r="I110" s="23">
        <f>ROUND(IF($A110 ='Inflation Constants Table'!$E$1,F110,F110*(_xlfn.XLOOKUP($A110,'Inflation Constants Table'!$A:$A,'Inflation Constants Table'!$B:$B,0))),0)</f>
        <v>65000</v>
      </c>
      <c r="J110" s="23">
        <f>ROUND(IF($A110 ='Inflation Constants Table'!$E$1,G110,G110*(_xlfn.XLOOKUP($A110,'Inflation Constants Table'!$A:$A,'Inflation Constants Table'!$B:$B,0))),0)</f>
        <v>65000</v>
      </c>
      <c r="K110" s="19">
        <f t="shared" si="4"/>
        <v>0</v>
      </c>
      <c r="L110" s="73">
        <f>_xlfn.XLOOKUP(A110,'SAPD GF as Pct of COSA GF'!A:A,'SAPD GF as Pct of COSA GF'!C:C)</f>
        <v>1695896847</v>
      </c>
      <c r="M110" s="19">
        <f t="shared" si="5"/>
        <v>3.8327802846607921E-5</v>
      </c>
    </row>
    <row r="111" spans="1:13">
      <c r="A111">
        <v>2026</v>
      </c>
      <c r="B111" t="s">
        <v>89</v>
      </c>
      <c r="C111" s="57" t="s">
        <v>199</v>
      </c>
      <c r="D111" s="25" t="s">
        <v>204</v>
      </c>
      <c r="E111" s="65">
        <v>0</v>
      </c>
      <c r="F111" s="65">
        <v>1438150</v>
      </c>
      <c r="G111" s="65">
        <f t="shared" si="6"/>
        <v>1438150</v>
      </c>
      <c r="H111" s="23">
        <f>ROUND(IF($A111 ='Inflation Constants Table'!$E$1,E111,E111*(_xlfn.XLOOKUP($A111,'Inflation Constants Table'!$A:$A,'Inflation Constants Table'!$B:$B,0))),0)</f>
        <v>0</v>
      </c>
      <c r="I111" s="23">
        <f>ROUND(IF($A111 ='Inflation Constants Table'!$E$1,F111,F111*(_xlfn.XLOOKUP($A111,'Inflation Constants Table'!$A:$A,'Inflation Constants Table'!$B:$B,0))),0)</f>
        <v>1438150</v>
      </c>
      <c r="J111" s="23">
        <f>ROUND(IF($A111 ='Inflation Constants Table'!$E$1,G111,G111*(_xlfn.XLOOKUP($A111,'Inflation Constants Table'!$A:$A,'Inflation Constants Table'!$B:$B,0))),0)</f>
        <v>1438150</v>
      </c>
      <c r="K111" s="19">
        <f t="shared" si="4"/>
        <v>0</v>
      </c>
      <c r="L111" s="73">
        <f>_xlfn.XLOOKUP(A111,'SAPD GF as Pct of COSA GF'!A:A,'SAPD GF as Pct of COSA GF'!C:C)</f>
        <v>1695896847</v>
      </c>
      <c r="M111" s="19">
        <f t="shared" si="5"/>
        <v>8.4801737944383362E-4</v>
      </c>
    </row>
    <row r="112" spans="1:13">
      <c r="A112">
        <v>2026</v>
      </c>
      <c r="B112" t="s">
        <v>89</v>
      </c>
      <c r="C112" s="57" t="s">
        <v>199</v>
      </c>
      <c r="D112" s="25" t="s">
        <v>205</v>
      </c>
      <c r="E112" s="65">
        <v>0</v>
      </c>
      <c r="F112" s="65">
        <v>111873</v>
      </c>
      <c r="G112" s="65">
        <f t="shared" si="6"/>
        <v>111873</v>
      </c>
      <c r="H112" s="23">
        <f>ROUND(IF($A112 ='Inflation Constants Table'!$E$1,E112,E112*(_xlfn.XLOOKUP($A112,'Inflation Constants Table'!$A:$A,'Inflation Constants Table'!$B:$B,0))),0)</f>
        <v>0</v>
      </c>
      <c r="I112" s="23">
        <f>ROUND(IF($A112 ='Inflation Constants Table'!$E$1,F112,F112*(_xlfn.XLOOKUP($A112,'Inflation Constants Table'!$A:$A,'Inflation Constants Table'!$B:$B,0))),0)</f>
        <v>111873</v>
      </c>
      <c r="J112" s="23">
        <f>ROUND(IF($A112 ='Inflation Constants Table'!$E$1,G112,G112*(_xlfn.XLOOKUP($A112,'Inflation Constants Table'!$A:$A,'Inflation Constants Table'!$B:$B,0))),0)</f>
        <v>111873</v>
      </c>
      <c r="K112" s="19">
        <f t="shared" si="4"/>
        <v>0</v>
      </c>
      <c r="L112" s="73">
        <f>_xlfn.XLOOKUP(A112,'SAPD GF as Pct of COSA GF'!A:A,'SAPD GF as Pct of COSA GF'!C:C)</f>
        <v>1695896847</v>
      </c>
      <c r="M112" s="19">
        <f t="shared" si="5"/>
        <v>6.5966865967054898E-5</v>
      </c>
    </row>
    <row r="113" spans="1:13">
      <c r="A113">
        <v>2026</v>
      </c>
      <c r="B113" t="s">
        <v>89</v>
      </c>
      <c r="C113" s="57" t="s">
        <v>199</v>
      </c>
      <c r="D113" s="25" t="s">
        <v>206</v>
      </c>
      <c r="E113" s="65">
        <v>0</v>
      </c>
      <c r="F113" s="65">
        <v>1906494</v>
      </c>
      <c r="G113" s="65">
        <f t="shared" si="6"/>
        <v>1906494</v>
      </c>
      <c r="H113" s="23">
        <f>ROUND(IF($A113 ='Inflation Constants Table'!$E$1,E113,E113*(_xlfn.XLOOKUP($A113,'Inflation Constants Table'!$A:$A,'Inflation Constants Table'!$B:$B,0))),0)</f>
        <v>0</v>
      </c>
      <c r="I113" s="23">
        <f>ROUND(IF($A113 ='Inflation Constants Table'!$E$1,F113,F113*(_xlfn.XLOOKUP($A113,'Inflation Constants Table'!$A:$A,'Inflation Constants Table'!$B:$B,0))),0)</f>
        <v>1906494</v>
      </c>
      <c r="J113" s="23">
        <f>ROUND(IF($A113 ='Inflation Constants Table'!$E$1,G113,G113*(_xlfn.XLOOKUP($A113,'Inflation Constants Table'!$A:$A,'Inflation Constants Table'!$B:$B,0))),0)</f>
        <v>1906494</v>
      </c>
      <c r="K113" s="19">
        <f t="shared" si="4"/>
        <v>0</v>
      </c>
      <c r="L113" s="73">
        <f>_xlfn.XLOOKUP(A113,'SAPD GF as Pct of COSA GF'!A:A,'SAPD GF as Pct of COSA GF'!C:C)</f>
        <v>1695896847</v>
      </c>
      <c r="M113" s="19">
        <f t="shared" si="5"/>
        <v>1.124180402465245E-3</v>
      </c>
    </row>
    <row r="114" spans="1:13">
      <c r="A114">
        <v>2026</v>
      </c>
      <c r="B114" t="s">
        <v>89</v>
      </c>
      <c r="C114" s="57" t="s">
        <v>207</v>
      </c>
      <c r="D114" s="25" t="s">
        <v>208</v>
      </c>
      <c r="E114" s="65">
        <v>11187157</v>
      </c>
      <c r="F114" s="65">
        <v>7863276</v>
      </c>
      <c r="G114" s="65">
        <f t="shared" si="6"/>
        <v>19050433</v>
      </c>
      <c r="H114" s="23">
        <f>ROUND(IF($A114 ='Inflation Constants Table'!$E$1,E114,E114*(_xlfn.XLOOKUP($A114,'Inflation Constants Table'!$A:$A,'Inflation Constants Table'!$B:$B,0))),0)</f>
        <v>11187157</v>
      </c>
      <c r="I114" s="23">
        <f>ROUND(IF($A114 ='Inflation Constants Table'!$E$1,F114,F114*(_xlfn.XLOOKUP($A114,'Inflation Constants Table'!$A:$A,'Inflation Constants Table'!$B:$B,0))),0)</f>
        <v>7863276</v>
      </c>
      <c r="J114" s="23">
        <f>ROUND(IF($A114 ='Inflation Constants Table'!$E$1,G114,G114*(_xlfn.XLOOKUP($A114,'Inflation Constants Table'!$A:$A,'Inflation Constants Table'!$B:$B,0))),0)</f>
        <v>19050433</v>
      </c>
      <c r="K114" s="19">
        <f t="shared" si="4"/>
        <v>0.58723898821617337</v>
      </c>
      <c r="L114" s="73">
        <f>_xlfn.XLOOKUP(A114,'SAPD GF as Pct of COSA GF'!A:A,'SAPD GF as Pct of COSA GF'!C:C)</f>
        <v>1695896847</v>
      </c>
      <c r="M114" s="19">
        <f t="shared" si="5"/>
        <v>1.1233249848715592E-2</v>
      </c>
    </row>
    <row r="115" spans="1:13">
      <c r="A115">
        <v>2025</v>
      </c>
      <c r="B115" t="s">
        <v>89</v>
      </c>
      <c r="C115" s="25" t="s">
        <v>90</v>
      </c>
      <c r="D115" s="25" t="s">
        <v>91</v>
      </c>
      <c r="E115" s="65">
        <v>214506813</v>
      </c>
      <c r="F115" s="65">
        <v>36037012</v>
      </c>
      <c r="G115" s="65">
        <f t="shared" si="6"/>
        <v>250543825</v>
      </c>
      <c r="H115" s="23">
        <f>ROUND(IF($A115 ='Inflation Constants Table'!$E$1,E115,E115*(_xlfn.XLOOKUP($A115,'Inflation Constants Table'!$A:$A,'Inflation Constants Table'!$B:$B,0))),0)</f>
        <v>218796949</v>
      </c>
      <c r="I115" s="23">
        <f>ROUND(IF($A115 ='Inflation Constants Table'!$E$1,F115,F115*(_xlfn.XLOOKUP($A115,'Inflation Constants Table'!$A:$A,'Inflation Constants Table'!$B:$B,0))),0)</f>
        <v>36757752</v>
      </c>
      <c r="J115" s="23">
        <f>ROUND(IF($A115 ='Inflation Constants Table'!$E$1,G115,G115*(_xlfn.XLOOKUP($A115,'Inflation Constants Table'!$A:$A,'Inflation Constants Table'!$B:$B,0))),0)</f>
        <v>255554702</v>
      </c>
      <c r="K115" s="19">
        <f t="shared" si="4"/>
        <v>0.85616483393837139</v>
      </c>
      <c r="L115" s="73">
        <f>_xlfn.XLOOKUP(A115,'SAPD GF as Pct of COSA GF'!A:A,'SAPD GF as Pct of COSA GF'!C:C)</f>
        <v>1701547788</v>
      </c>
      <c r="M115" s="19">
        <f t="shared" si="5"/>
        <v>0.15018955318344548</v>
      </c>
    </row>
    <row r="116" spans="1:13">
      <c r="A116">
        <v>2025</v>
      </c>
      <c r="B116" t="s">
        <v>89</v>
      </c>
      <c r="C116" s="25" t="s">
        <v>90</v>
      </c>
      <c r="D116" s="25" t="s">
        <v>92</v>
      </c>
      <c r="E116" s="65">
        <v>0</v>
      </c>
      <c r="F116" s="65">
        <v>436067</v>
      </c>
      <c r="G116" s="65">
        <f t="shared" si="6"/>
        <v>436067</v>
      </c>
      <c r="H116" s="23">
        <f>ROUND(IF($A116 ='Inflation Constants Table'!$E$1,E116,E116*(_xlfn.XLOOKUP($A116,'Inflation Constants Table'!$A:$A,'Inflation Constants Table'!$B:$B,0))),0)</f>
        <v>0</v>
      </c>
      <c r="I116" s="23">
        <f>ROUND(IF($A116 ='Inflation Constants Table'!$E$1,F116,F116*(_xlfn.XLOOKUP($A116,'Inflation Constants Table'!$A:$A,'Inflation Constants Table'!$B:$B,0))),0)</f>
        <v>444788</v>
      </c>
      <c r="J116" s="23">
        <f>ROUND(IF($A116 ='Inflation Constants Table'!$E$1,G116,G116*(_xlfn.XLOOKUP($A116,'Inflation Constants Table'!$A:$A,'Inflation Constants Table'!$B:$B,0))),0)</f>
        <v>444788</v>
      </c>
      <c r="K116" s="19">
        <f t="shared" si="4"/>
        <v>0</v>
      </c>
      <c r="L116" s="73">
        <f>_xlfn.XLOOKUP(A116,'SAPD GF as Pct of COSA GF'!A:A,'SAPD GF as Pct of COSA GF'!C:C)</f>
        <v>1701547788</v>
      </c>
      <c r="M116" s="19">
        <f t="shared" si="5"/>
        <v>2.6140200300974446E-4</v>
      </c>
    </row>
    <row r="117" spans="1:13">
      <c r="A117">
        <v>2025</v>
      </c>
      <c r="B117" t="s">
        <v>89</v>
      </c>
      <c r="C117" s="25" t="s">
        <v>90</v>
      </c>
      <c r="D117" s="25" t="s">
        <v>93</v>
      </c>
      <c r="E117" s="65">
        <v>18066887</v>
      </c>
      <c r="F117" s="65">
        <v>948846</v>
      </c>
      <c r="G117" s="65">
        <f t="shared" si="6"/>
        <v>19015733</v>
      </c>
      <c r="H117" s="23">
        <f>ROUND(IF($A117 ='Inflation Constants Table'!$E$1,E117,E117*(_xlfn.XLOOKUP($A117,'Inflation Constants Table'!$A:$A,'Inflation Constants Table'!$B:$B,0))),0)</f>
        <v>18428225</v>
      </c>
      <c r="I117" s="23">
        <f>ROUND(IF($A117 ='Inflation Constants Table'!$E$1,F117,F117*(_xlfn.XLOOKUP($A117,'Inflation Constants Table'!$A:$A,'Inflation Constants Table'!$B:$B,0))),0)</f>
        <v>967823</v>
      </c>
      <c r="J117" s="23">
        <f>ROUND(IF($A117 ='Inflation Constants Table'!$E$1,G117,G117*(_xlfn.XLOOKUP($A117,'Inflation Constants Table'!$A:$A,'Inflation Constants Table'!$B:$B,0))),0)</f>
        <v>19396048</v>
      </c>
      <c r="K117" s="19">
        <f t="shared" si="4"/>
        <v>0.95010205171692708</v>
      </c>
      <c r="L117" s="73">
        <f>_xlfn.XLOOKUP(A117,'SAPD GF as Pct of COSA GF'!A:A,'SAPD GF as Pct of COSA GF'!C:C)</f>
        <v>1701547788</v>
      </c>
      <c r="M117" s="19">
        <f t="shared" si="5"/>
        <v>1.139906157017084E-2</v>
      </c>
    </row>
    <row r="118" spans="1:13">
      <c r="A118">
        <v>2025</v>
      </c>
      <c r="B118" t="s">
        <v>89</v>
      </c>
      <c r="C118" s="25" t="s">
        <v>90</v>
      </c>
      <c r="D118" s="25" t="s">
        <v>94</v>
      </c>
      <c r="E118" s="65">
        <v>33781</v>
      </c>
      <c r="F118" s="65">
        <v>325</v>
      </c>
      <c r="G118" s="65">
        <f t="shared" si="6"/>
        <v>34106</v>
      </c>
      <c r="H118" s="23">
        <f>ROUND(IF($A118 ='Inflation Constants Table'!$E$1,E118,E118*(_xlfn.XLOOKUP($A118,'Inflation Constants Table'!$A:$A,'Inflation Constants Table'!$B:$B,0))),0)</f>
        <v>34457</v>
      </c>
      <c r="I118" s="23">
        <f>ROUND(IF($A118 ='Inflation Constants Table'!$E$1,F118,F118*(_xlfn.XLOOKUP($A118,'Inflation Constants Table'!$A:$A,'Inflation Constants Table'!$B:$B,0))),0)</f>
        <v>332</v>
      </c>
      <c r="J118" s="23">
        <f>ROUND(IF($A118 ='Inflation Constants Table'!$E$1,G118,G118*(_xlfn.XLOOKUP($A118,'Inflation Constants Table'!$A:$A,'Inflation Constants Table'!$B:$B,0))),0)</f>
        <v>34788</v>
      </c>
      <c r="K118" s="19">
        <f t="shared" si="4"/>
        <v>0.99048522479015755</v>
      </c>
      <c r="L118" s="73">
        <f>_xlfn.XLOOKUP(A118,'SAPD GF as Pct of COSA GF'!A:A,'SAPD GF as Pct of COSA GF'!C:C)</f>
        <v>1701547788</v>
      </c>
      <c r="M118" s="19">
        <f t="shared" si="5"/>
        <v>2.0444915062238618E-5</v>
      </c>
    </row>
    <row r="119" spans="1:13">
      <c r="A119">
        <v>2025</v>
      </c>
      <c r="B119" t="s">
        <v>89</v>
      </c>
      <c r="C119" s="25" t="s">
        <v>90</v>
      </c>
      <c r="D119" s="25" t="s">
        <v>95</v>
      </c>
      <c r="E119" s="65">
        <v>6087200</v>
      </c>
      <c r="F119" s="65">
        <v>0</v>
      </c>
      <c r="G119" s="65">
        <f t="shared" si="6"/>
        <v>6087200</v>
      </c>
      <c r="H119" s="23">
        <f>ROUND(IF($A119 ='Inflation Constants Table'!$E$1,E119,E119*(_xlfn.XLOOKUP($A119,'Inflation Constants Table'!$A:$A,'Inflation Constants Table'!$B:$B,0))),0)</f>
        <v>6208944</v>
      </c>
      <c r="I119" s="23">
        <f>ROUND(IF($A119 ='Inflation Constants Table'!$E$1,F119,F119*(_xlfn.XLOOKUP($A119,'Inflation Constants Table'!$A:$A,'Inflation Constants Table'!$B:$B,0))),0)</f>
        <v>0</v>
      </c>
      <c r="J119" s="23">
        <f>ROUND(IF($A119 ='Inflation Constants Table'!$E$1,G119,G119*(_xlfn.XLOOKUP($A119,'Inflation Constants Table'!$A:$A,'Inflation Constants Table'!$B:$B,0))),0)</f>
        <v>6208944</v>
      </c>
      <c r="K119" s="19">
        <f t="shared" si="4"/>
        <v>1</v>
      </c>
      <c r="L119" s="73">
        <f>_xlfn.XLOOKUP(A119,'SAPD GF as Pct of COSA GF'!A:A,'SAPD GF as Pct of COSA GF'!C:C)</f>
        <v>1701547788</v>
      </c>
      <c r="M119" s="19">
        <f t="shared" si="5"/>
        <v>3.6489977206564357E-3</v>
      </c>
    </row>
    <row r="120" spans="1:13">
      <c r="A120">
        <v>2025</v>
      </c>
      <c r="B120" t="s">
        <v>89</v>
      </c>
      <c r="C120" s="25" t="s">
        <v>90</v>
      </c>
      <c r="D120" s="25" t="s">
        <v>96</v>
      </c>
      <c r="E120" s="65">
        <v>265800</v>
      </c>
      <c r="F120" s="65">
        <v>58200</v>
      </c>
      <c r="G120" s="65">
        <f t="shared" si="6"/>
        <v>324000</v>
      </c>
      <c r="H120" s="23">
        <f>ROUND(IF($A120 ='Inflation Constants Table'!$E$1,E120,E120*(_xlfn.XLOOKUP($A120,'Inflation Constants Table'!$A:$A,'Inflation Constants Table'!$B:$B,0))),0)</f>
        <v>271116</v>
      </c>
      <c r="I120" s="23">
        <f>ROUND(IF($A120 ='Inflation Constants Table'!$E$1,F120,F120*(_xlfn.XLOOKUP($A120,'Inflation Constants Table'!$A:$A,'Inflation Constants Table'!$B:$B,0))),0)</f>
        <v>59364</v>
      </c>
      <c r="J120" s="23">
        <f>ROUND(IF($A120 ='Inflation Constants Table'!$E$1,G120,G120*(_xlfn.XLOOKUP($A120,'Inflation Constants Table'!$A:$A,'Inflation Constants Table'!$B:$B,0))),0)</f>
        <v>330480</v>
      </c>
      <c r="K120" s="19">
        <f t="shared" si="4"/>
        <v>0.82037037037037042</v>
      </c>
      <c r="L120" s="73">
        <f>_xlfn.XLOOKUP(A120,'SAPD GF as Pct of COSA GF'!A:A,'SAPD GF as Pct of COSA GF'!C:C)</f>
        <v>1701547788</v>
      </c>
      <c r="M120" s="19">
        <f t="shared" si="5"/>
        <v>1.9422316688997982E-4</v>
      </c>
    </row>
    <row r="121" spans="1:13">
      <c r="A121">
        <v>2025</v>
      </c>
      <c r="B121" t="s">
        <v>89</v>
      </c>
      <c r="C121" s="25" t="s">
        <v>90</v>
      </c>
      <c r="D121" s="25" t="s">
        <v>97</v>
      </c>
      <c r="E121" s="65">
        <v>13080012</v>
      </c>
      <c r="F121" s="65">
        <v>0</v>
      </c>
      <c r="G121" s="65">
        <f t="shared" si="6"/>
        <v>13080012</v>
      </c>
      <c r="H121" s="23">
        <f>ROUND(IF($A121 ='Inflation Constants Table'!$E$1,E121,E121*(_xlfn.XLOOKUP($A121,'Inflation Constants Table'!$A:$A,'Inflation Constants Table'!$B:$B,0))),0)</f>
        <v>13341612</v>
      </c>
      <c r="I121" s="23">
        <f>ROUND(IF($A121 ='Inflation Constants Table'!$E$1,F121,F121*(_xlfn.XLOOKUP($A121,'Inflation Constants Table'!$A:$A,'Inflation Constants Table'!$B:$B,0))),0)</f>
        <v>0</v>
      </c>
      <c r="J121" s="23">
        <f>ROUND(IF($A121 ='Inflation Constants Table'!$E$1,G121,G121*(_xlfn.XLOOKUP($A121,'Inflation Constants Table'!$A:$A,'Inflation Constants Table'!$B:$B,0))),0)</f>
        <v>13341612</v>
      </c>
      <c r="K121" s="19">
        <f t="shared" si="4"/>
        <v>1</v>
      </c>
      <c r="L121" s="73">
        <f>_xlfn.XLOOKUP(A121,'SAPD GF as Pct of COSA GF'!A:A,'SAPD GF as Pct of COSA GF'!C:C)</f>
        <v>1701547788</v>
      </c>
      <c r="M121" s="19">
        <f t="shared" si="5"/>
        <v>7.8408682342573158E-3</v>
      </c>
    </row>
    <row r="122" spans="1:13">
      <c r="A122">
        <v>2025</v>
      </c>
      <c r="B122" t="s">
        <v>89</v>
      </c>
      <c r="C122" s="25" t="s">
        <v>90</v>
      </c>
      <c r="D122" s="25" t="s">
        <v>98</v>
      </c>
      <c r="E122" s="65">
        <v>10779725</v>
      </c>
      <c r="F122" s="65">
        <v>113794</v>
      </c>
      <c r="G122" s="65">
        <f t="shared" si="6"/>
        <v>10893519</v>
      </c>
      <c r="H122" s="23">
        <f>ROUND(IF($A122 ='Inflation Constants Table'!$E$1,E122,E122*(_xlfn.XLOOKUP($A122,'Inflation Constants Table'!$A:$A,'Inflation Constants Table'!$B:$B,0))),0)</f>
        <v>10995320</v>
      </c>
      <c r="I122" s="23">
        <f>ROUND(IF($A122 ='Inflation Constants Table'!$E$1,F122,F122*(_xlfn.XLOOKUP($A122,'Inflation Constants Table'!$A:$A,'Inflation Constants Table'!$B:$B,0))),0)</f>
        <v>116070</v>
      </c>
      <c r="J122" s="23">
        <f>ROUND(IF($A122 ='Inflation Constants Table'!$E$1,G122,G122*(_xlfn.XLOOKUP($A122,'Inflation Constants Table'!$A:$A,'Inflation Constants Table'!$B:$B,0))),0)</f>
        <v>11111389</v>
      </c>
      <c r="K122" s="19">
        <f t="shared" si="4"/>
        <v>0.98955405125317819</v>
      </c>
      <c r="L122" s="73">
        <f>_xlfn.XLOOKUP(A122,'SAPD GF as Pct of COSA GF'!A:A,'SAPD GF as Pct of COSA GF'!C:C)</f>
        <v>1701547788</v>
      </c>
      <c r="M122" s="19">
        <f t="shared" si="5"/>
        <v>6.5301656987608505E-3</v>
      </c>
    </row>
    <row r="123" spans="1:13">
      <c r="A123">
        <v>2025</v>
      </c>
      <c r="B123" t="s">
        <v>89</v>
      </c>
      <c r="C123" s="25" t="s">
        <v>90</v>
      </c>
      <c r="D123" s="25" t="s">
        <v>99</v>
      </c>
      <c r="E123" s="65">
        <v>0</v>
      </c>
      <c r="F123" s="65">
        <v>198066</v>
      </c>
      <c r="G123" s="65">
        <f t="shared" si="6"/>
        <v>198066</v>
      </c>
      <c r="H123" s="23">
        <f>ROUND(IF($A123 ='Inflation Constants Table'!$E$1,E123,E123*(_xlfn.XLOOKUP($A123,'Inflation Constants Table'!$A:$A,'Inflation Constants Table'!$B:$B,0))),0)</f>
        <v>0</v>
      </c>
      <c r="I123" s="23">
        <f>ROUND(IF($A123 ='Inflation Constants Table'!$E$1,F123,F123*(_xlfn.XLOOKUP($A123,'Inflation Constants Table'!$A:$A,'Inflation Constants Table'!$B:$B,0))),0)</f>
        <v>202027</v>
      </c>
      <c r="J123" s="23">
        <f>ROUND(IF($A123 ='Inflation Constants Table'!$E$1,G123,G123*(_xlfn.XLOOKUP($A123,'Inflation Constants Table'!$A:$A,'Inflation Constants Table'!$B:$B,0))),0)</f>
        <v>202027</v>
      </c>
      <c r="K123" s="19">
        <f t="shared" si="4"/>
        <v>0</v>
      </c>
      <c r="L123" s="73">
        <f>_xlfn.XLOOKUP(A123,'SAPD GF as Pct of COSA GF'!A:A,'SAPD GF as Pct of COSA GF'!C:C)</f>
        <v>1701547788</v>
      </c>
      <c r="M123" s="19">
        <f t="shared" si="5"/>
        <v>1.1873131123602625E-4</v>
      </c>
    </row>
    <row r="124" spans="1:13">
      <c r="A124">
        <v>2025</v>
      </c>
      <c r="B124" t="s">
        <v>89</v>
      </c>
      <c r="C124" s="25" t="s">
        <v>90</v>
      </c>
      <c r="D124" s="25" t="s">
        <v>100</v>
      </c>
      <c r="E124" s="65">
        <v>4267655</v>
      </c>
      <c r="F124" s="65">
        <v>2754970</v>
      </c>
      <c r="G124" s="65">
        <f t="shared" si="6"/>
        <v>7022625</v>
      </c>
      <c r="H124" s="23">
        <f>ROUND(IF($A124 ='Inflation Constants Table'!$E$1,E124,E124*(_xlfn.XLOOKUP($A124,'Inflation Constants Table'!$A:$A,'Inflation Constants Table'!$B:$B,0))),0)</f>
        <v>4353008</v>
      </c>
      <c r="I124" s="23">
        <f>ROUND(IF($A124 ='Inflation Constants Table'!$E$1,F124,F124*(_xlfn.XLOOKUP($A124,'Inflation Constants Table'!$A:$A,'Inflation Constants Table'!$B:$B,0))),0)</f>
        <v>2810069</v>
      </c>
      <c r="J124" s="23">
        <f>ROUND(IF($A124 ='Inflation Constants Table'!$E$1,G124,G124*(_xlfn.XLOOKUP($A124,'Inflation Constants Table'!$A:$A,'Inflation Constants Table'!$B:$B,0))),0)</f>
        <v>7163078</v>
      </c>
      <c r="K124" s="19">
        <f t="shared" si="4"/>
        <v>0.60770076774258219</v>
      </c>
      <c r="L124" s="73">
        <f>_xlfn.XLOOKUP(A124,'SAPD GF as Pct of COSA GF'!A:A,'SAPD GF as Pct of COSA GF'!C:C)</f>
        <v>1701547788</v>
      </c>
      <c r="M124" s="19">
        <f t="shared" si="5"/>
        <v>4.2097424771240103E-3</v>
      </c>
    </row>
    <row r="125" spans="1:13">
      <c r="A125">
        <v>2025</v>
      </c>
      <c r="B125" t="s">
        <v>89</v>
      </c>
      <c r="C125" s="25" t="s">
        <v>90</v>
      </c>
      <c r="D125" s="25" t="s">
        <v>101</v>
      </c>
      <c r="E125" s="65">
        <v>0</v>
      </c>
      <c r="F125" s="65">
        <v>21616</v>
      </c>
      <c r="G125" s="65">
        <f t="shared" si="6"/>
        <v>21616</v>
      </c>
      <c r="H125" s="23">
        <f>ROUND(IF($A125 ='Inflation Constants Table'!$E$1,E125,E125*(_xlfn.XLOOKUP($A125,'Inflation Constants Table'!$A:$A,'Inflation Constants Table'!$B:$B,0))),0)</f>
        <v>0</v>
      </c>
      <c r="I125" s="23">
        <f>ROUND(IF($A125 ='Inflation Constants Table'!$E$1,F125,F125*(_xlfn.XLOOKUP($A125,'Inflation Constants Table'!$A:$A,'Inflation Constants Table'!$B:$B,0))),0)</f>
        <v>22048</v>
      </c>
      <c r="J125" s="23">
        <f>ROUND(IF($A125 ='Inflation Constants Table'!$E$1,G125,G125*(_xlfn.XLOOKUP($A125,'Inflation Constants Table'!$A:$A,'Inflation Constants Table'!$B:$B,0))),0)</f>
        <v>22048</v>
      </c>
      <c r="K125" s="19">
        <f t="shared" si="4"/>
        <v>0</v>
      </c>
      <c r="L125" s="73">
        <f>_xlfn.XLOOKUP(A125,'SAPD GF as Pct of COSA GF'!A:A,'SAPD GF as Pct of COSA GF'!C:C)</f>
        <v>1701547788</v>
      </c>
      <c r="M125" s="19">
        <f t="shared" si="5"/>
        <v>1.2957614329430752E-5</v>
      </c>
    </row>
    <row r="126" spans="1:13">
      <c r="A126">
        <v>2025</v>
      </c>
      <c r="B126" t="s">
        <v>89</v>
      </c>
      <c r="C126" s="25" t="s">
        <v>90</v>
      </c>
      <c r="D126" s="25" t="s">
        <v>102</v>
      </c>
      <c r="E126" s="65">
        <v>183861</v>
      </c>
      <c r="F126" s="65">
        <v>35989</v>
      </c>
      <c r="G126" s="65">
        <f t="shared" si="6"/>
        <v>219850</v>
      </c>
      <c r="H126" s="23">
        <f>ROUND(IF($A126 ='Inflation Constants Table'!$E$1,E126,E126*(_xlfn.XLOOKUP($A126,'Inflation Constants Table'!$A:$A,'Inflation Constants Table'!$B:$B,0))),0)</f>
        <v>187538</v>
      </c>
      <c r="I126" s="23">
        <f>ROUND(IF($A126 ='Inflation Constants Table'!$E$1,F126,F126*(_xlfn.XLOOKUP($A126,'Inflation Constants Table'!$A:$A,'Inflation Constants Table'!$B:$B,0))),0)</f>
        <v>36709</v>
      </c>
      <c r="J126" s="23">
        <f>ROUND(IF($A126 ='Inflation Constants Table'!$E$1,G126,G126*(_xlfn.XLOOKUP($A126,'Inflation Constants Table'!$A:$A,'Inflation Constants Table'!$B:$B,0))),0)</f>
        <v>224247</v>
      </c>
      <c r="K126" s="19">
        <f t="shared" si="4"/>
        <v>0.83630104304628383</v>
      </c>
      <c r="L126" s="73">
        <f>_xlfn.XLOOKUP(A126,'SAPD GF as Pct of COSA GF'!A:A,'SAPD GF as Pct of COSA GF'!C:C)</f>
        <v>1701547788</v>
      </c>
      <c r="M126" s="19">
        <f t="shared" si="5"/>
        <v>1.3179001000235204E-4</v>
      </c>
    </row>
    <row r="127" spans="1:13">
      <c r="A127">
        <v>2025</v>
      </c>
      <c r="B127" t="s">
        <v>89</v>
      </c>
      <c r="C127" s="25" t="s">
        <v>90</v>
      </c>
      <c r="D127" s="25" t="s">
        <v>103</v>
      </c>
      <c r="E127" s="65">
        <v>1182697</v>
      </c>
      <c r="F127" s="65">
        <v>0</v>
      </c>
      <c r="G127" s="65">
        <f t="shared" si="6"/>
        <v>1182697</v>
      </c>
      <c r="H127" s="23">
        <f>ROUND(IF($A127 ='Inflation Constants Table'!$E$1,E127,E127*(_xlfn.XLOOKUP($A127,'Inflation Constants Table'!$A:$A,'Inflation Constants Table'!$B:$B,0))),0)</f>
        <v>1206351</v>
      </c>
      <c r="I127" s="23">
        <f>ROUND(IF($A127 ='Inflation Constants Table'!$E$1,F127,F127*(_xlfn.XLOOKUP($A127,'Inflation Constants Table'!$A:$A,'Inflation Constants Table'!$B:$B,0))),0)</f>
        <v>0</v>
      </c>
      <c r="J127" s="23">
        <f>ROUND(IF($A127 ='Inflation Constants Table'!$E$1,G127,G127*(_xlfn.XLOOKUP($A127,'Inflation Constants Table'!$A:$A,'Inflation Constants Table'!$B:$B,0))),0)</f>
        <v>1206351</v>
      </c>
      <c r="K127" s="19">
        <f t="shared" si="4"/>
        <v>1</v>
      </c>
      <c r="L127" s="73">
        <f>_xlfn.XLOOKUP(A127,'SAPD GF as Pct of COSA GF'!A:A,'SAPD GF as Pct of COSA GF'!C:C)</f>
        <v>1701547788</v>
      </c>
      <c r="M127" s="19">
        <f t="shared" si="5"/>
        <v>7.0897274146966246E-4</v>
      </c>
    </row>
    <row r="128" spans="1:13">
      <c r="A128">
        <v>2025</v>
      </c>
      <c r="B128" t="s">
        <v>89</v>
      </c>
      <c r="C128" s="25" t="s">
        <v>90</v>
      </c>
      <c r="D128" s="25" t="s">
        <v>104</v>
      </c>
      <c r="E128" s="65">
        <v>0</v>
      </c>
      <c r="F128" s="65">
        <v>521013</v>
      </c>
      <c r="G128" s="65">
        <f t="shared" si="6"/>
        <v>521013</v>
      </c>
      <c r="H128" s="23">
        <f>ROUND(IF($A128 ='Inflation Constants Table'!$E$1,E128,E128*(_xlfn.XLOOKUP($A128,'Inflation Constants Table'!$A:$A,'Inflation Constants Table'!$B:$B,0))),0)</f>
        <v>0</v>
      </c>
      <c r="I128" s="23">
        <f>ROUND(IF($A128 ='Inflation Constants Table'!$E$1,F128,F128*(_xlfn.XLOOKUP($A128,'Inflation Constants Table'!$A:$A,'Inflation Constants Table'!$B:$B,0))),0)</f>
        <v>531433</v>
      </c>
      <c r="J128" s="23">
        <f>ROUND(IF($A128 ='Inflation Constants Table'!$E$1,G128,G128*(_xlfn.XLOOKUP($A128,'Inflation Constants Table'!$A:$A,'Inflation Constants Table'!$B:$B,0))),0)</f>
        <v>531433</v>
      </c>
      <c r="K128" s="19">
        <f t="shared" si="4"/>
        <v>0</v>
      </c>
      <c r="L128" s="73">
        <f>_xlfn.XLOOKUP(A128,'SAPD GF as Pct of COSA GF'!A:A,'SAPD GF as Pct of COSA GF'!C:C)</f>
        <v>1701547788</v>
      </c>
      <c r="M128" s="19">
        <f t="shared" si="5"/>
        <v>3.123232880956265E-4</v>
      </c>
    </row>
    <row r="129" spans="1:13">
      <c r="A129">
        <v>2025</v>
      </c>
      <c r="B129" t="s">
        <v>89</v>
      </c>
      <c r="C129" s="25" t="s">
        <v>90</v>
      </c>
      <c r="D129" s="25" t="s">
        <v>105</v>
      </c>
      <c r="E129" s="65">
        <v>0</v>
      </c>
      <c r="F129" s="65">
        <v>24510</v>
      </c>
      <c r="G129" s="65">
        <f t="shared" si="6"/>
        <v>24510</v>
      </c>
      <c r="H129" s="23">
        <f>ROUND(IF($A129 ='Inflation Constants Table'!$E$1,E129,E129*(_xlfn.XLOOKUP($A129,'Inflation Constants Table'!$A:$A,'Inflation Constants Table'!$B:$B,0))),0)</f>
        <v>0</v>
      </c>
      <c r="I129" s="23">
        <f>ROUND(IF($A129 ='Inflation Constants Table'!$E$1,F129,F129*(_xlfn.XLOOKUP($A129,'Inflation Constants Table'!$A:$A,'Inflation Constants Table'!$B:$B,0))),0)</f>
        <v>25000</v>
      </c>
      <c r="J129" s="23">
        <f>ROUND(IF($A129 ='Inflation Constants Table'!$E$1,G129,G129*(_xlfn.XLOOKUP($A129,'Inflation Constants Table'!$A:$A,'Inflation Constants Table'!$B:$B,0))),0)</f>
        <v>25000</v>
      </c>
      <c r="K129" s="19">
        <f t="shared" si="4"/>
        <v>0</v>
      </c>
      <c r="L129" s="73">
        <f>_xlfn.XLOOKUP(A129,'SAPD GF as Pct of COSA GF'!A:A,'SAPD GF as Pct of COSA GF'!C:C)</f>
        <v>1701547788</v>
      </c>
      <c r="M129" s="19">
        <f t="shared" si="5"/>
        <v>1.4692505362652795E-5</v>
      </c>
    </row>
    <row r="130" spans="1:13">
      <c r="A130">
        <v>2025</v>
      </c>
      <c r="B130" t="s">
        <v>89</v>
      </c>
      <c r="C130" s="25" t="s">
        <v>90</v>
      </c>
      <c r="D130" s="25" t="s">
        <v>106</v>
      </c>
      <c r="E130" s="65">
        <v>267445</v>
      </c>
      <c r="F130" s="65">
        <v>0</v>
      </c>
      <c r="G130" s="65">
        <f t="shared" si="6"/>
        <v>267445</v>
      </c>
      <c r="H130" s="23">
        <f>ROUND(IF($A130 ='Inflation Constants Table'!$E$1,E130,E130*(_xlfn.XLOOKUP($A130,'Inflation Constants Table'!$A:$A,'Inflation Constants Table'!$B:$B,0))),0)</f>
        <v>272794</v>
      </c>
      <c r="I130" s="23">
        <f>ROUND(IF($A130 ='Inflation Constants Table'!$E$1,F130,F130*(_xlfn.XLOOKUP($A130,'Inflation Constants Table'!$A:$A,'Inflation Constants Table'!$B:$B,0))),0)</f>
        <v>0</v>
      </c>
      <c r="J130" s="23">
        <f>ROUND(IF($A130 ='Inflation Constants Table'!$E$1,G130,G130*(_xlfn.XLOOKUP($A130,'Inflation Constants Table'!$A:$A,'Inflation Constants Table'!$B:$B,0))),0)</f>
        <v>272794</v>
      </c>
      <c r="K130" s="19">
        <f t="shared" si="4"/>
        <v>1</v>
      </c>
      <c r="L130" s="73">
        <f>_xlfn.XLOOKUP(A130,'SAPD GF as Pct of COSA GF'!A:A,'SAPD GF as Pct of COSA GF'!C:C)</f>
        <v>1701547788</v>
      </c>
      <c r="M130" s="19">
        <f t="shared" si="5"/>
        <v>1.6032109231598024E-4</v>
      </c>
    </row>
    <row r="131" spans="1:13">
      <c r="A131">
        <v>2025</v>
      </c>
      <c r="B131" t="s">
        <v>89</v>
      </c>
      <c r="C131" s="25" t="s">
        <v>90</v>
      </c>
      <c r="D131" s="25" t="s">
        <v>107</v>
      </c>
      <c r="E131" s="65">
        <v>28800</v>
      </c>
      <c r="F131" s="65">
        <v>12000</v>
      </c>
      <c r="G131" s="65">
        <f t="shared" ref="G131:G194" si="7">E131+F131</f>
        <v>40800</v>
      </c>
      <c r="H131" s="23">
        <f>ROUND(IF($A131 ='Inflation Constants Table'!$E$1,E131,E131*(_xlfn.XLOOKUP($A131,'Inflation Constants Table'!$A:$A,'Inflation Constants Table'!$B:$B,0))),0)</f>
        <v>29376</v>
      </c>
      <c r="I131" s="23">
        <f>ROUND(IF($A131 ='Inflation Constants Table'!$E$1,F131,F131*(_xlfn.XLOOKUP($A131,'Inflation Constants Table'!$A:$A,'Inflation Constants Table'!$B:$B,0))),0)</f>
        <v>12240</v>
      </c>
      <c r="J131" s="23">
        <f>ROUND(IF($A131 ='Inflation Constants Table'!$E$1,G131,G131*(_xlfn.XLOOKUP($A131,'Inflation Constants Table'!$A:$A,'Inflation Constants Table'!$B:$B,0))),0)</f>
        <v>41616</v>
      </c>
      <c r="K131" s="19">
        <f t="shared" ref="K131:K194" si="8">IF(J131 = 0, 0, H131/J131)</f>
        <v>0.70588235294117652</v>
      </c>
      <c r="L131" s="73">
        <f>_xlfn.XLOOKUP(A131,'SAPD GF as Pct of COSA GF'!A:A,'SAPD GF as Pct of COSA GF'!C:C)</f>
        <v>1701547788</v>
      </c>
      <c r="M131" s="19">
        <f t="shared" ref="M131:M194" si="9">J131/L131</f>
        <v>2.4457732126886347E-5</v>
      </c>
    </row>
    <row r="132" spans="1:13">
      <c r="A132">
        <v>2025</v>
      </c>
      <c r="B132" t="s">
        <v>89</v>
      </c>
      <c r="C132" s="25" t="s">
        <v>90</v>
      </c>
      <c r="D132" s="25" t="s">
        <v>108</v>
      </c>
      <c r="E132" s="65">
        <v>0</v>
      </c>
      <c r="F132" s="65">
        <v>6747</v>
      </c>
      <c r="G132" s="65">
        <f t="shared" si="7"/>
        <v>6747</v>
      </c>
      <c r="H132" s="23">
        <f>ROUND(IF($A132 ='Inflation Constants Table'!$E$1,E132,E132*(_xlfn.XLOOKUP($A132,'Inflation Constants Table'!$A:$A,'Inflation Constants Table'!$B:$B,0))),0)</f>
        <v>0</v>
      </c>
      <c r="I132" s="23">
        <f>ROUND(IF($A132 ='Inflation Constants Table'!$E$1,F132,F132*(_xlfn.XLOOKUP($A132,'Inflation Constants Table'!$A:$A,'Inflation Constants Table'!$B:$B,0))),0)</f>
        <v>6882</v>
      </c>
      <c r="J132" s="23">
        <f>ROUND(IF($A132 ='Inflation Constants Table'!$E$1,G132,G132*(_xlfn.XLOOKUP($A132,'Inflation Constants Table'!$A:$A,'Inflation Constants Table'!$B:$B,0))),0)</f>
        <v>6882</v>
      </c>
      <c r="K132" s="19">
        <f t="shared" si="8"/>
        <v>0</v>
      </c>
      <c r="L132" s="73">
        <f>_xlfn.XLOOKUP(A132,'SAPD GF as Pct of COSA GF'!A:A,'SAPD GF as Pct of COSA GF'!C:C)</f>
        <v>1701547788</v>
      </c>
      <c r="M132" s="19">
        <f t="shared" si="9"/>
        <v>4.0445528762310612E-6</v>
      </c>
    </row>
    <row r="133" spans="1:13">
      <c r="A133">
        <v>2025</v>
      </c>
      <c r="B133" t="s">
        <v>89</v>
      </c>
      <c r="C133" s="25" t="s">
        <v>90</v>
      </c>
      <c r="D133" s="25" t="s">
        <v>109</v>
      </c>
      <c r="E133" s="65">
        <v>5751532</v>
      </c>
      <c r="F133" s="65">
        <v>0</v>
      </c>
      <c r="G133" s="65">
        <f t="shared" si="7"/>
        <v>5751532</v>
      </c>
      <c r="H133" s="23">
        <f>ROUND(IF($A133 ='Inflation Constants Table'!$E$1,E133,E133*(_xlfn.XLOOKUP($A133,'Inflation Constants Table'!$A:$A,'Inflation Constants Table'!$B:$B,0))),0)</f>
        <v>5866563</v>
      </c>
      <c r="I133" s="23">
        <f>ROUND(IF($A133 ='Inflation Constants Table'!$E$1,F133,F133*(_xlfn.XLOOKUP($A133,'Inflation Constants Table'!$A:$A,'Inflation Constants Table'!$B:$B,0))),0)</f>
        <v>0</v>
      </c>
      <c r="J133" s="23">
        <f>ROUND(IF($A133 ='Inflation Constants Table'!$E$1,G133,G133*(_xlfn.XLOOKUP($A133,'Inflation Constants Table'!$A:$A,'Inflation Constants Table'!$B:$B,0))),0)</f>
        <v>5866563</v>
      </c>
      <c r="K133" s="19">
        <f t="shared" si="8"/>
        <v>1</v>
      </c>
      <c r="L133" s="73">
        <f>_xlfn.XLOOKUP(A133,'SAPD GF as Pct of COSA GF'!A:A,'SAPD GF as Pct of COSA GF'!C:C)</f>
        <v>1701547788</v>
      </c>
      <c r="M133" s="19">
        <f t="shared" si="9"/>
        <v>3.4477803335136187E-3</v>
      </c>
    </row>
    <row r="134" spans="1:13">
      <c r="A134">
        <v>2025</v>
      </c>
      <c r="B134" t="s">
        <v>89</v>
      </c>
      <c r="C134" s="25" t="s">
        <v>90</v>
      </c>
      <c r="D134" s="25" t="s">
        <v>110</v>
      </c>
      <c r="E134" s="65">
        <v>31787744</v>
      </c>
      <c r="F134" s="65">
        <v>0</v>
      </c>
      <c r="G134" s="65">
        <f t="shared" si="7"/>
        <v>31787744</v>
      </c>
      <c r="H134" s="23">
        <f>ROUND(IF($A134 ='Inflation Constants Table'!$E$1,E134,E134*(_xlfn.XLOOKUP($A134,'Inflation Constants Table'!$A:$A,'Inflation Constants Table'!$B:$B,0))),0)</f>
        <v>32423499</v>
      </c>
      <c r="I134" s="23">
        <f>ROUND(IF($A134 ='Inflation Constants Table'!$E$1,F134,F134*(_xlfn.XLOOKUP($A134,'Inflation Constants Table'!$A:$A,'Inflation Constants Table'!$B:$B,0))),0)</f>
        <v>0</v>
      </c>
      <c r="J134" s="23">
        <f>ROUND(IF($A134 ='Inflation Constants Table'!$E$1,G134,G134*(_xlfn.XLOOKUP($A134,'Inflation Constants Table'!$A:$A,'Inflation Constants Table'!$B:$B,0))),0)</f>
        <v>32423499</v>
      </c>
      <c r="K134" s="19">
        <f t="shared" si="8"/>
        <v>1</v>
      </c>
      <c r="L134" s="73">
        <f>_xlfn.XLOOKUP(A134,'SAPD GF as Pct of COSA GF'!A:A,'SAPD GF as Pct of COSA GF'!C:C)</f>
        <v>1701547788</v>
      </c>
      <c r="M134" s="19">
        <f t="shared" si="9"/>
        <v>1.9055297317338699E-2</v>
      </c>
    </row>
    <row r="135" spans="1:13">
      <c r="A135">
        <v>2025</v>
      </c>
      <c r="B135" t="s">
        <v>89</v>
      </c>
      <c r="C135" s="25" t="s">
        <v>90</v>
      </c>
      <c r="D135" s="25" t="s">
        <v>111</v>
      </c>
      <c r="E135" s="65">
        <v>324360</v>
      </c>
      <c r="F135" s="65">
        <v>0</v>
      </c>
      <c r="G135" s="65">
        <f t="shared" si="7"/>
        <v>324360</v>
      </c>
      <c r="H135" s="23">
        <f>ROUND(IF($A135 ='Inflation Constants Table'!$E$1,E135,E135*(_xlfn.XLOOKUP($A135,'Inflation Constants Table'!$A:$A,'Inflation Constants Table'!$B:$B,0))),0)</f>
        <v>330847</v>
      </c>
      <c r="I135" s="23">
        <f>ROUND(IF($A135 ='Inflation Constants Table'!$E$1,F135,F135*(_xlfn.XLOOKUP($A135,'Inflation Constants Table'!$A:$A,'Inflation Constants Table'!$B:$B,0))),0)</f>
        <v>0</v>
      </c>
      <c r="J135" s="23">
        <f>ROUND(IF($A135 ='Inflation Constants Table'!$E$1,G135,G135*(_xlfn.XLOOKUP($A135,'Inflation Constants Table'!$A:$A,'Inflation Constants Table'!$B:$B,0))),0)</f>
        <v>330847</v>
      </c>
      <c r="K135" s="19">
        <f t="shared" si="8"/>
        <v>1</v>
      </c>
      <c r="L135" s="73">
        <f>_xlfn.XLOOKUP(A135,'SAPD GF as Pct of COSA GF'!A:A,'SAPD GF as Pct of COSA GF'!C:C)</f>
        <v>1701547788</v>
      </c>
      <c r="M135" s="19">
        <f t="shared" si="9"/>
        <v>1.9443885286870357E-4</v>
      </c>
    </row>
    <row r="136" spans="1:13">
      <c r="A136">
        <v>2025</v>
      </c>
      <c r="B136" t="s">
        <v>89</v>
      </c>
      <c r="C136" s="25" t="s">
        <v>90</v>
      </c>
      <c r="D136" s="25" t="s">
        <v>112</v>
      </c>
      <c r="E136" s="65">
        <v>11304</v>
      </c>
      <c r="F136" s="65">
        <v>0</v>
      </c>
      <c r="G136" s="65">
        <f t="shared" si="7"/>
        <v>11304</v>
      </c>
      <c r="H136" s="23">
        <f>ROUND(IF($A136 ='Inflation Constants Table'!$E$1,E136,E136*(_xlfn.XLOOKUP($A136,'Inflation Constants Table'!$A:$A,'Inflation Constants Table'!$B:$B,0))),0)</f>
        <v>11530</v>
      </c>
      <c r="I136" s="23">
        <f>ROUND(IF($A136 ='Inflation Constants Table'!$E$1,F136,F136*(_xlfn.XLOOKUP($A136,'Inflation Constants Table'!$A:$A,'Inflation Constants Table'!$B:$B,0))),0)</f>
        <v>0</v>
      </c>
      <c r="J136" s="23">
        <f>ROUND(IF($A136 ='Inflation Constants Table'!$E$1,G136,G136*(_xlfn.XLOOKUP($A136,'Inflation Constants Table'!$A:$A,'Inflation Constants Table'!$B:$B,0))),0)</f>
        <v>11530</v>
      </c>
      <c r="K136" s="19">
        <f t="shared" si="8"/>
        <v>1</v>
      </c>
      <c r="L136" s="73">
        <f>_xlfn.XLOOKUP(A136,'SAPD GF as Pct of COSA GF'!A:A,'SAPD GF as Pct of COSA GF'!C:C)</f>
        <v>1701547788</v>
      </c>
      <c r="M136" s="19">
        <f t="shared" si="9"/>
        <v>6.7761834732554686E-6</v>
      </c>
    </row>
    <row r="137" spans="1:13">
      <c r="A137">
        <v>2025</v>
      </c>
      <c r="B137" t="s">
        <v>89</v>
      </c>
      <c r="C137" s="25" t="s">
        <v>90</v>
      </c>
      <c r="D137" s="25" t="s">
        <v>113</v>
      </c>
      <c r="E137" s="65">
        <v>218388</v>
      </c>
      <c r="F137" s="65">
        <v>0</v>
      </c>
      <c r="G137" s="65">
        <f t="shared" si="7"/>
        <v>218388</v>
      </c>
      <c r="H137" s="23">
        <f>ROUND(IF($A137 ='Inflation Constants Table'!$E$1,E137,E137*(_xlfn.XLOOKUP($A137,'Inflation Constants Table'!$A:$A,'Inflation Constants Table'!$B:$B,0))),0)</f>
        <v>222756</v>
      </c>
      <c r="I137" s="23">
        <f>ROUND(IF($A137 ='Inflation Constants Table'!$E$1,F137,F137*(_xlfn.XLOOKUP($A137,'Inflation Constants Table'!$A:$A,'Inflation Constants Table'!$B:$B,0))),0)</f>
        <v>0</v>
      </c>
      <c r="J137" s="23">
        <f>ROUND(IF($A137 ='Inflation Constants Table'!$E$1,G137,G137*(_xlfn.XLOOKUP($A137,'Inflation Constants Table'!$A:$A,'Inflation Constants Table'!$B:$B,0))),0)</f>
        <v>222756</v>
      </c>
      <c r="K137" s="19">
        <f t="shared" si="8"/>
        <v>1</v>
      </c>
      <c r="L137" s="73">
        <f>_xlfn.XLOOKUP(A137,'SAPD GF as Pct of COSA GF'!A:A,'SAPD GF as Pct of COSA GF'!C:C)</f>
        <v>1701547788</v>
      </c>
      <c r="M137" s="19">
        <f t="shared" si="9"/>
        <v>1.3091374898252343E-4</v>
      </c>
    </row>
    <row r="138" spans="1:13">
      <c r="A138">
        <v>2025</v>
      </c>
      <c r="B138" t="s">
        <v>89</v>
      </c>
      <c r="C138" s="25" t="s">
        <v>90</v>
      </c>
      <c r="D138" s="25" t="s">
        <v>114</v>
      </c>
      <c r="E138" s="65">
        <v>58274890</v>
      </c>
      <c r="F138" s="65">
        <v>0</v>
      </c>
      <c r="G138" s="65">
        <f t="shared" si="7"/>
        <v>58274890</v>
      </c>
      <c r="H138" s="23">
        <f>ROUND(IF($A138 ='Inflation Constants Table'!$E$1,E138,E138*(_xlfn.XLOOKUP($A138,'Inflation Constants Table'!$A:$A,'Inflation Constants Table'!$B:$B,0))),0)</f>
        <v>59440388</v>
      </c>
      <c r="I138" s="23">
        <f>ROUND(IF($A138 ='Inflation Constants Table'!$E$1,F138,F138*(_xlfn.XLOOKUP($A138,'Inflation Constants Table'!$A:$A,'Inflation Constants Table'!$B:$B,0))),0)</f>
        <v>0</v>
      </c>
      <c r="J138" s="23">
        <f>ROUND(IF($A138 ='Inflation Constants Table'!$E$1,G138,G138*(_xlfn.XLOOKUP($A138,'Inflation Constants Table'!$A:$A,'Inflation Constants Table'!$B:$B,0))),0)</f>
        <v>59440388</v>
      </c>
      <c r="K138" s="19">
        <f t="shared" si="8"/>
        <v>1</v>
      </c>
      <c r="L138" s="73">
        <f>_xlfn.XLOOKUP(A138,'SAPD GF as Pct of COSA GF'!A:A,'SAPD GF as Pct of COSA GF'!C:C)</f>
        <v>1701547788</v>
      </c>
      <c r="M138" s="19">
        <f t="shared" si="9"/>
        <v>3.4933128777926509E-2</v>
      </c>
    </row>
    <row r="139" spans="1:13">
      <c r="A139">
        <v>2025</v>
      </c>
      <c r="B139" t="s">
        <v>89</v>
      </c>
      <c r="C139" s="25" t="s">
        <v>90</v>
      </c>
      <c r="D139" s="25" t="s">
        <v>115</v>
      </c>
      <c r="E139" s="65">
        <v>965428</v>
      </c>
      <c r="F139" s="65">
        <v>0</v>
      </c>
      <c r="G139" s="65">
        <f t="shared" si="7"/>
        <v>965428</v>
      </c>
      <c r="H139" s="23">
        <f>ROUND(IF($A139 ='Inflation Constants Table'!$E$1,E139,E139*(_xlfn.XLOOKUP($A139,'Inflation Constants Table'!$A:$A,'Inflation Constants Table'!$B:$B,0))),0)</f>
        <v>984737</v>
      </c>
      <c r="I139" s="23">
        <f>ROUND(IF($A139 ='Inflation Constants Table'!$E$1,F139,F139*(_xlfn.XLOOKUP($A139,'Inflation Constants Table'!$A:$A,'Inflation Constants Table'!$B:$B,0))),0)</f>
        <v>0</v>
      </c>
      <c r="J139" s="23">
        <f>ROUND(IF($A139 ='Inflation Constants Table'!$E$1,G139,G139*(_xlfn.XLOOKUP($A139,'Inflation Constants Table'!$A:$A,'Inflation Constants Table'!$B:$B,0))),0)</f>
        <v>984737</v>
      </c>
      <c r="K139" s="19">
        <f t="shared" si="8"/>
        <v>1</v>
      </c>
      <c r="L139" s="73">
        <f>_xlfn.XLOOKUP(A139,'SAPD GF as Pct of COSA GF'!A:A,'SAPD GF as Pct of COSA GF'!C:C)</f>
        <v>1701547788</v>
      </c>
      <c r="M139" s="19">
        <f t="shared" si="9"/>
        <v>5.7873014613210496E-4</v>
      </c>
    </row>
    <row r="140" spans="1:13">
      <c r="A140">
        <v>2025</v>
      </c>
      <c r="B140" t="s">
        <v>89</v>
      </c>
      <c r="C140" s="25" t="s">
        <v>90</v>
      </c>
      <c r="D140" s="25" t="s">
        <v>116</v>
      </c>
      <c r="E140" s="65">
        <v>2700182</v>
      </c>
      <c r="F140" s="65">
        <v>0</v>
      </c>
      <c r="G140" s="65">
        <f t="shared" si="7"/>
        <v>2700182</v>
      </c>
      <c r="H140" s="23">
        <f>ROUND(IF($A140 ='Inflation Constants Table'!$E$1,E140,E140*(_xlfn.XLOOKUP($A140,'Inflation Constants Table'!$A:$A,'Inflation Constants Table'!$B:$B,0))),0)</f>
        <v>2754186</v>
      </c>
      <c r="I140" s="23">
        <f>ROUND(IF($A140 ='Inflation Constants Table'!$E$1,F140,F140*(_xlfn.XLOOKUP($A140,'Inflation Constants Table'!$A:$A,'Inflation Constants Table'!$B:$B,0))),0)</f>
        <v>0</v>
      </c>
      <c r="J140" s="23">
        <f>ROUND(IF($A140 ='Inflation Constants Table'!$E$1,G140,G140*(_xlfn.XLOOKUP($A140,'Inflation Constants Table'!$A:$A,'Inflation Constants Table'!$B:$B,0))),0)</f>
        <v>2754186</v>
      </c>
      <c r="K140" s="19">
        <f t="shared" si="8"/>
        <v>1</v>
      </c>
      <c r="L140" s="73">
        <f>_xlfn.XLOOKUP(A140,'SAPD GF as Pct of COSA GF'!A:A,'SAPD GF as Pct of COSA GF'!C:C)</f>
        <v>1701547788</v>
      </c>
      <c r="M140" s="19">
        <f t="shared" si="9"/>
        <v>1.61863570298973E-3</v>
      </c>
    </row>
    <row r="141" spans="1:13">
      <c r="A141">
        <v>2025</v>
      </c>
      <c r="B141" t="s">
        <v>89</v>
      </c>
      <c r="C141" s="25" t="s">
        <v>90</v>
      </c>
      <c r="D141" s="25" t="s">
        <v>117</v>
      </c>
      <c r="E141" s="65">
        <v>7484928</v>
      </c>
      <c r="F141" s="65">
        <v>0</v>
      </c>
      <c r="G141" s="65">
        <f t="shared" si="7"/>
        <v>7484928</v>
      </c>
      <c r="H141" s="23">
        <f>ROUND(IF($A141 ='Inflation Constants Table'!$E$1,E141,E141*(_xlfn.XLOOKUP($A141,'Inflation Constants Table'!$A:$A,'Inflation Constants Table'!$B:$B,0))),0)</f>
        <v>7634627</v>
      </c>
      <c r="I141" s="23">
        <f>ROUND(IF($A141 ='Inflation Constants Table'!$E$1,F141,F141*(_xlfn.XLOOKUP($A141,'Inflation Constants Table'!$A:$A,'Inflation Constants Table'!$B:$B,0))),0)</f>
        <v>0</v>
      </c>
      <c r="J141" s="23">
        <f>ROUND(IF($A141 ='Inflation Constants Table'!$E$1,G141,G141*(_xlfn.XLOOKUP($A141,'Inflation Constants Table'!$A:$A,'Inflation Constants Table'!$B:$B,0))),0)</f>
        <v>7634627</v>
      </c>
      <c r="K141" s="19">
        <f t="shared" si="8"/>
        <v>1</v>
      </c>
      <c r="L141" s="73">
        <f>_xlfn.XLOOKUP(A141,'SAPD GF as Pct of COSA GF'!A:A,'SAPD GF as Pct of COSA GF'!C:C)</f>
        <v>1701547788</v>
      </c>
      <c r="M141" s="19">
        <f t="shared" si="9"/>
        <v>4.4868719255741528E-3</v>
      </c>
    </row>
    <row r="142" spans="1:13">
      <c r="A142">
        <v>2025</v>
      </c>
      <c r="B142" t="s">
        <v>89</v>
      </c>
      <c r="C142" s="25" t="s">
        <v>90</v>
      </c>
      <c r="D142" s="25" t="s">
        <v>118</v>
      </c>
      <c r="E142" s="65">
        <v>4733280</v>
      </c>
      <c r="F142" s="65">
        <v>0</v>
      </c>
      <c r="G142" s="65">
        <f t="shared" si="7"/>
        <v>4733280</v>
      </c>
      <c r="H142" s="23">
        <f>ROUND(IF($A142 ='Inflation Constants Table'!$E$1,E142,E142*(_xlfn.XLOOKUP($A142,'Inflation Constants Table'!$A:$A,'Inflation Constants Table'!$B:$B,0))),0)</f>
        <v>4827946</v>
      </c>
      <c r="I142" s="23">
        <f>ROUND(IF($A142 ='Inflation Constants Table'!$E$1,F142,F142*(_xlfn.XLOOKUP($A142,'Inflation Constants Table'!$A:$A,'Inflation Constants Table'!$B:$B,0))),0)</f>
        <v>0</v>
      </c>
      <c r="J142" s="23">
        <f>ROUND(IF($A142 ='Inflation Constants Table'!$E$1,G142,G142*(_xlfn.XLOOKUP($A142,'Inflation Constants Table'!$A:$A,'Inflation Constants Table'!$B:$B,0))),0)</f>
        <v>4827946</v>
      </c>
      <c r="K142" s="19">
        <f t="shared" si="8"/>
        <v>1</v>
      </c>
      <c r="L142" s="73">
        <f>_xlfn.XLOOKUP(A142,'SAPD GF as Pct of COSA GF'!A:A,'SAPD GF as Pct of COSA GF'!C:C)</f>
        <v>1701547788</v>
      </c>
      <c r="M142" s="19">
        <f t="shared" si="9"/>
        <v>2.8373848998239242E-3</v>
      </c>
    </row>
    <row r="143" spans="1:13">
      <c r="A143">
        <v>2025</v>
      </c>
      <c r="B143" t="s">
        <v>89</v>
      </c>
      <c r="C143" s="25" t="s">
        <v>90</v>
      </c>
      <c r="D143" s="25" t="s">
        <v>119</v>
      </c>
      <c r="E143" s="65">
        <v>5121372</v>
      </c>
      <c r="F143" s="65">
        <v>0</v>
      </c>
      <c r="G143" s="65">
        <f t="shared" si="7"/>
        <v>5121372</v>
      </c>
      <c r="H143" s="23">
        <f>ROUND(IF($A143 ='Inflation Constants Table'!$E$1,E143,E143*(_xlfn.XLOOKUP($A143,'Inflation Constants Table'!$A:$A,'Inflation Constants Table'!$B:$B,0))),0)</f>
        <v>5223799</v>
      </c>
      <c r="I143" s="23">
        <f>ROUND(IF($A143 ='Inflation Constants Table'!$E$1,F143,F143*(_xlfn.XLOOKUP($A143,'Inflation Constants Table'!$A:$A,'Inflation Constants Table'!$B:$B,0))),0)</f>
        <v>0</v>
      </c>
      <c r="J143" s="23">
        <f>ROUND(IF($A143 ='Inflation Constants Table'!$E$1,G143,G143*(_xlfn.XLOOKUP($A143,'Inflation Constants Table'!$A:$A,'Inflation Constants Table'!$B:$B,0))),0)</f>
        <v>5223799</v>
      </c>
      <c r="K143" s="19">
        <f t="shared" si="8"/>
        <v>1</v>
      </c>
      <c r="L143" s="73">
        <f>_xlfn.XLOOKUP(A143,'SAPD GF as Pct of COSA GF'!A:A,'SAPD GF as Pct of COSA GF'!C:C)</f>
        <v>1701547788</v>
      </c>
      <c r="M143" s="19">
        <f t="shared" si="9"/>
        <v>3.0700277928368122E-3</v>
      </c>
    </row>
    <row r="144" spans="1:13">
      <c r="A144">
        <v>2025</v>
      </c>
      <c r="B144" t="s">
        <v>89</v>
      </c>
      <c r="C144" s="25" t="s">
        <v>90</v>
      </c>
      <c r="D144" s="25" t="s">
        <v>120</v>
      </c>
      <c r="E144" s="65">
        <v>10000</v>
      </c>
      <c r="F144" s="65">
        <v>0</v>
      </c>
      <c r="G144" s="65">
        <f t="shared" si="7"/>
        <v>10000</v>
      </c>
      <c r="H144" s="23">
        <f>ROUND(IF($A144 ='Inflation Constants Table'!$E$1,E144,E144*(_xlfn.XLOOKUP($A144,'Inflation Constants Table'!$A:$A,'Inflation Constants Table'!$B:$B,0))),0)</f>
        <v>10200</v>
      </c>
      <c r="I144" s="23">
        <f>ROUND(IF($A144 ='Inflation Constants Table'!$E$1,F144,F144*(_xlfn.XLOOKUP($A144,'Inflation Constants Table'!$A:$A,'Inflation Constants Table'!$B:$B,0))),0)</f>
        <v>0</v>
      </c>
      <c r="J144" s="23">
        <f>ROUND(IF($A144 ='Inflation Constants Table'!$E$1,G144,G144*(_xlfn.XLOOKUP($A144,'Inflation Constants Table'!$A:$A,'Inflation Constants Table'!$B:$B,0))),0)</f>
        <v>10200</v>
      </c>
      <c r="K144" s="19">
        <f t="shared" si="8"/>
        <v>1</v>
      </c>
      <c r="L144" s="73">
        <f>_xlfn.XLOOKUP(A144,'SAPD GF as Pct of COSA GF'!A:A,'SAPD GF as Pct of COSA GF'!C:C)</f>
        <v>1701547788</v>
      </c>
      <c r="M144" s="19">
        <f t="shared" si="9"/>
        <v>5.9945421879623402E-6</v>
      </c>
    </row>
    <row r="145" spans="1:13">
      <c r="A145">
        <v>2025</v>
      </c>
      <c r="B145" t="s">
        <v>89</v>
      </c>
      <c r="C145" s="25" t="s">
        <v>90</v>
      </c>
      <c r="D145" s="25" t="s">
        <v>121</v>
      </c>
      <c r="E145" s="65">
        <v>183246</v>
      </c>
      <c r="F145" s="65">
        <v>0</v>
      </c>
      <c r="G145" s="65">
        <f t="shared" si="7"/>
        <v>183246</v>
      </c>
      <c r="H145" s="23">
        <f>ROUND(IF($A145 ='Inflation Constants Table'!$E$1,E145,E145*(_xlfn.XLOOKUP($A145,'Inflation Constants Table'!$A:$A,'Inflation Constants Table'!$B:$B,0))),0)</f>
        <v>186911</v>
      </c>
      <c r="I145" s="23">
        <f>ROUND(IF($A145 ='Inflation Constants Table'!$E$1,F145,F145*(_xlfn.XLOOKUP($A145,'Inflation Constants Table'!$A:$A,'Inflation Constants Table'!$B:$B,0))),0)</f>
        <v>0</v>
      </c>
      <c r="J145" s="23">
        <f>ROUND(IF($A145 ='Inflation Constants Table'!$E$1,G145,G145*(_xlfn.XLOOKUP($A145,'Inflation Constants Table'!$A:$A,'Inflation Constants Table'!$B:$B,0))),0)</f>
        <v>186911</v>
      </c>
      <c r="K145" s="19">
        <f t="shared" si="8"/>
        <v>1</v>
      </c>
      <c r="L145" s="73">
        <f>_xlfn.XLOOKUP(A145,'SAPD GF as Pct of COSA GF'!A:A,'SAPD GF as Pct of COSA GF'!C:C)</f>
        <v>1701547788</v>
      </c>
      <c r="M145" s="19">
        <f t="shared" si="9"/>
        <v>1.0984763479355186E-4</v>
      </c>
    </row>
    <row r="146" spans="1:13">
      <c r="A146">
        <v>2025</v>
      </c>
      <c r="B146" t="s">
        <v>89</v>
      </c>
      <c r="C146" s="25" t="s">
        <v>90</v>
      </c>
      <c r="D146" s="25" t="s">
        <v>122</v>
      </c>
      <c r="E146" s="65">
        <v>0</v>
      </c>
      <c r="F146" s="65">
        <v>5112866</v>
      </c>
      <c r="G146" s="65">
        <f t="shared" si="7"/>
        <v>5112866</v>
      </c>
      <c r="H146" s="23">
        <f>ROUND(IF($A146 ='Inflation Constants Table'!$E$1,E146,E146*(_xlfn.XLOOKUP($A146,'Inflation Constants Table'!$A:$A,'Inflation Constants Table'!$B:$B,0))),0)</f>
        <v>0</v>
      </c>
      <c r="I146" s="23">
        <f>ROUND(IF($A146 ='Inflation Constants Table'!$E$1,F146,F146*(_xlfn.XLOOKUP($A146,'Inflation Constants Table'!$A:$A,'Inflation Constants Table'!$B:$B,0))),0)</f>
        <v>5215123</v>
      </c>
      <c r="J146" s="23">
        <f>ROUND(IF($A146 ='Inflation Constants Table'!$E$1,G146,G146*(_xlfn.XLOOKUP($A146,'Inflation Constants Table'!$A:$A,'Inflation Constants Table'!$B:$B,0))),0)</f>
        <v>5215123</v>
      </c>
      <c r="K146" s="19">
        <f t="shared" si="8"/>
        <v>0</v>
      </c>
      <c r="L146" s="73">
        <f>_xlfn.XLOOKUP(A146,'SAPD GF as Pct of COSA GF'!A:A,'SAPD GF as Pct of COSA GF'!C:C)</f>
        <v>1701547788</v>
      </c>
      <c r="M146" s="19">
        <f t="shared" si="9"/>
        <v>3.0649289057757571E-3</v>
      </c>
    </row>
    <row r="147" spans="1:13">
      <c r="A147">
        <v>2025</v>
      </c>
      <c r="B147" t="s">
        <v>89</v>
      </c>
      <c r="C147" s="25" t="s">
        <v>90</v>
      </c>
      <c r="D147" s="25" t="s">
        <v>123</v>
      </c>
      <c r="E147" s="65">
        <v>0</v>
      </c>
      <c r="F147" s="65">
        <v>20000</v>
      </c>
      <c r="G147" s="65">
        <f t="shared" si="7"/>
        <v>20000</v>
      </c>
      <c r="H147" s="23">
        <f>ROUND(IF($A147 ='Inflation Constants Table'!$E$1,E147,E147*(_xlfn.XLOOKUP($A147,'Inflation Constants Table'!$A:$A,'Inflation Constants Table'!$B:$B,0))),0)</f>
        <v>0</v>
      </c>
      <c r="I147" s="23">
        <f>ROUND(IF($A147 ='Inflation Constants Table'!$E$1,F147,F147*(_xlfn.XLOOKUP($A147,'Inflation Constants Table'!$A:$A,'Inflation Constants Table'!$B:$B,0))),0)</f>
        <v>20400</v>
      </c>
      <c r="J147" s="23">
        <f>ROUND(IF($A147 ='Inflation Constants Table'!$E$1,G147,G147*(_xlfn.XLOOKUP($A147,'Inflation Constants Table'!$A:$A,'Inflation Constants Table'!$B:$B,0))),0)</f>
        <v>20400</v>
      </c>
      <c r="K147" s="19">
        <f t="shared" si="8"/>
        <v>0</v>
      </c>
      <c r="L147" s="73">
        <f>_xlfn.XLOOKUP(A147,'SAPD GF as Pct of COSA GF'!A:A,'SAPD GF as Pct of COSA GF'!C:C)</f>
        <v>1701547788</v>
      </c>
      <c r="M147" s="19">
        <f t="shared" si="9"/>
        <v>1.198908437592468E-5</v>
      </c>
    </row>
    <row r="148" spans="1:13">
      <c r="A148">
        <v>2025</v>
      </c>
      <c r="B148" t="s">
        <v>89</v>
      </c>
      <c r="C148" s="25" t="s">
        <v>90</v>
      </c>
      <c r="D148" s="25" t="s">
        <v>124</v>
      </c>
      <c r="E148" s="65"/>
      <c r="F148" s="65">
        <v>15000</v>
      </c>
      <c r="G148" s="65">
        <f t="shared" si="7"/>
        <v>15000</v>
      </c>
      <c r="H148" s="23">
        <f>ROUND(IF($A148 ='Inflation Constants Table'!$E$1,E148,E148*(_xlfn.XLOOKUP($A148,'Inflation Constants Table'!$A:$A,'Inflation Constants Table'!$B:$B,0))),0)</f>
        <v>0</v>
      </c>
      <c r="I148" s="23">
        <f>ROUND(IF($A148 ='Inflation Constants Table'!$E$1,F148,F148*(_xlfn.XLOOKUP($A148,'Inflation Constants Table'!$A:$A,'Inflation Constants Table'!$B:$B,0))),0)</f>
        <v>15300</v>
      </c>
      <c r="J148" s="23">
        <f>ROUND(IF($A148 ='Inflation Constants Table'!$E$1,G148,G148*(_xlfn.XLOOKUP($A148,'Inflation Constants Table'!$A:$A,'Inflation Constants Table'!$B:$B,0))),0)</f>
        <v>15300</v>
      </c>
      <c r="K148" s="19">
        <f t="shared" si="8"/>
        <v>0</v>
      </c>
      <c r="L148" s="73">
        <f>_xlfn.XLOOKUP(A148,'SAPD GF as Pct of COSA GF'!A:A,'SAPD GF as Pct of COSA GF'!C:C)</f>
        <v>1701547788</v>
      </c>
      <c r="M148" s="19">
        <f t="shared" si="9"/>
        <v>8.9918132819435102E-6</v>
      </c>
    </row>
    <row r="149" spans="1:13">
      <c r="A149">
        <v>2025</v>
      </c>
      <c r="B149" t="s">
        <v>89</v>
      </c>
      <c r="C149" s="25" t="s">
        <v>90</v>
      </c>
      <c r="D149" s="25" t="s">
        <v>125</v>
      </c>
      <c r="E149" s="65">
        <v>48647085</v>
      </c>
      <c r="F149" s="65">
        <v>0</v>
      </c>
      <c r="G149" s="65">
        <f t="shared" si="7"/>
        <v>48647085</v>
      </c>
      <c r="H149" s="23">
        <f>ROUND(IF($A149 ='Inflation Constants Table'!$E$1,E149,E149*(_xlfn.XLOOKUP($A149,'Inflation Constants Table'!$A:$A,'Inflation Constants Table'!$B:$B,0))),0)</f>
        <v>49620027</v>
      </c>
      <c r="I149" s="23">
        <f>ROUND(IF($A149 ='Inflation Constants Table'!$E$1,F149,F149*(_xlfn.XLOOKUP($A149,'Inflation Constants Table'!$A:$A,'Inflation Constants Table'!$B:$B,0))),0)</f>
        <v>0</v>
      </c>
      <c r="J149" s="23">
        <f>ROUND(IF($A149 ='Inflation Constants Table'!$E$1,G149,G149*(_xlfn.XLOOKUP($A149,'Inflation Constants Table'!$A:$A,'Inflation Constants Table'!$B:$B,0))),0)</f>
        <v>49620027</v>
      </c>
      <c r="K149" s="19">
        <f t="shared" si="8"/>
        <v>1</v>
      </c>
      <c r="L149" s="73">
        <f>_xlfn.XLOOKUP(A149,'SAPD GF as Pct of COSA GF'!A:A,'SAPD GF as Pct of COSA GF'!C:C)</f>
        <v>1701547788</v>
      </c>
      <c r="M149" s="19">
        <f t="shared" si="9"/>
        <v>2.9161700511699057E-2</v>
      </c>
    </row>
    <row r="150" spans="1:13">
      <c r="A150">
        <v>2025</v>
      </c>
      <c r="B150" t="s">
        <v>89</v>
      </c>
      <c r="C150" s="25" t="s">
        <v>90</v>
      </c>
      <c r="D150" s="25" t="s">
        <v>126</v>
      </c>
      <c r="E150" s="65">
        <v>0</v>
      </c>
      <c r="F150" s="65">
        <v>6519618</v>
      </c>
      <c r="G150" s="65">
        <f t="shared" si="7"/>
        <v>6519618</v>
      </c>
      <c r="H150" s="23">
        <f>ROUND(IF($A150 ='Inflation Constants Table'!$E$1,E150,E150*(_xlfn.XLOOKUP($A150,'Inflation Constants Table'!$A:$A,'Inflation Constants Table'!$B:$B,0))),0)</f>
        <v>0</v>
      </c>
      <c r="I150" s="23">
        <f>ROUND(IF($A150 ='Inflation Constants Table'!$E$1,F150,F150*(_xlfn.XLOOKUP($A150,'Inflation Constants Table'!$A:$A,'Inflation Constants Table'!$B:$B,0))),0)</f>
        <v>6650010</v>
      </c>
      <c r="J150" s="23">
        <f>ROUND(IF($A150 ='Inflation Constants Table'!$E$1,G150,G150*(_xlfn.XLOOKUP($A150,'Inflation Constants Table'!$A:$A,'Inflation Constants Table'!$B:$B,0))),0)</f>
        <v>6650010</v>
      </c>
      <c r="K150" s="19">
        <f t="shared" si="8"/>
        <v>0</v>
      </c>
      <c r="L150" s="73">
        <f>_xlfn.XLOOKUP(A150,'SAPD GF as Pct of COSA GF'!A:A,'SAPD GF as Pct of COSA GF'!C:C)</f>
        <v>1701547788</v>
      </c>
      <c r="M150" s="19">
        <f t="shared" si="9"/>
        <v>3.9082123034677885E-3</v>
      </c>
    </row>
    <row r="151" spans="1:13">
      <c r="A151">
        <v>2025</v>
      </c>
      <c r="B151" t="s">
        <v>89</v>
      </c>
      <c r="C151" s="25" t="s">
        <v>90</v>
      </c>
      <c r="D151" s="25" t="s">
        <v>127</v>
      </c>
      <c r="E151" s="65">
        <v>0</v>
      </c>
      <c r="F151" s="65">
        <v>786931</v>
      </c>
      <c r="G151" s="65">
        <f t="shared" si="7"/>
        <v>786931</v>
      </c>
      <c r="H151" s="23">
        <f>ROUND(IF($A151 ='Inflation Constants Table'!$E$1,E151,E151*(_xlfn.XLOOKUP($A151,'Inflation Constants Table'!$A:$A,'Inflation Constants Table'!$B:$B,0))),0)</f>
        <v>0</v>
      </c>
      <c r="I151" s="23">
        <f>ROUND(IF($A151 ='Inflation Constants Table'!$E$1,F151,F151*(_xlfn.XLOOKUP($A151,'Inflation Constants Table'!$A:$A,'Inflation Constants Table'!$B:$B,0))),0)</f>
        <v>802670</v>
      </c>
      <c r="J151" s="23">
        <f>ROUND(IF($A151 ='Inflation Constants Table'!$E$1,G151,G151*(_xlfn.XLOOKUP($A151,'Inflation Constants Table'!$A:$A,'Inflation Constants Table'!$B:$B,0))),0)</f>
        <v>802670</v>
      </c>
      <c r="K151" s="19">
        <f t="shared" si="8"/>
        <v>0</v>
      </c>
      <c r="L151" s="73">
        <f>_xlfn.XLOOKUP(A151,'SAPD GF as Pct of COSA GF'!A:A,'SAPD GF as Pct of COSA GF'!C:C)</f>
        <v>1701547788</v>
      </c>
      <c r="M151" s="19">
        <f t="shared" si="9"/>
        <v>4.7172933117762075E-4</v>
      </c>
    </row>
    <row r="152" spans="1:13">
      <c r="A152">
        <v>2025</v>
      </c>
      <c r="B152" t="s">
        <v>89</v>
      </c>
      <c r="C152" s="25" t="s">
        <v>90</v>
      </c>
      <c r="D152" s="25" t="s">
        <v>128</v>
      </c>
      <c r="E152" s="65">
        <v>0</v>
      </c>
      <c r="F152" s="65">
        <v>1431949</v>
      </c>
      <c r="G152" s="65">
        <f t="shared" si="7"/>
        <v>1431949</v>
      </c>
      <c r="H152" s="23">
        <f>ROUND(IF($A152 ='Inflation Constants Table'!$E$1,E152,E152*(_xlfn.XLOOKUP($A152,'Inflation Constants Table'!$A:$A,'Inflation Constants Table'!$B:$B,0))),0)</f>
        <v>0</v>
      </c>
      <c r="I152" s="23">
        <f>ROUND(IF($A152 ='Inflation Constants Table'!$E$1,F152,F152*(_xlfn.XLOOKUP($A152,'Inflation Constants Table'!$A:$A,'Inflation Constants Table'!$B:$B,0))),0)</f>
        <v>1460588</v>
      </c>
      <c r="J152" s="23">
        <f>ROUND(IF($A152 ='Inflation Constants Table'!$E$1,G152,G152*(_xlfn.XLOOKUP($A152,'Inflation Constants Table'!$A:$A,'Inflation Constants Table'!$B:$B,0))),0)</f>
        <v>1460588</v>
      </c>
      <c r="K152" s="19">
        <f t="shared" si="8"/>
        <v>0</v>
      </c>
      <c r="L152" s="73">
        <f>_xlfn.XLOOKUP(A152,'SAPD GF as Pct of COSA GF'!A:A,'SAPD GF as Pct of COSA GF'!C:C)</f>
        <v>1701547788</v>
      </c>
      <c r="M152" s="19">
        <f t="shared" si="9"/>
        <v>8.5838788090505274E-4</v>
      </c>
    </row>
    <row r="153" spans="1:13">
      <c r="A153">
        <v>2025</v>
      </c>
      <c r="B153" t="s">
        <v>89</v>
      </c>
      <c r="C153" s="25" t="s">
        <v>90</v>
      </c>
      <c r="D153" s="25" t="s">
        <v>129</v>
      </c>
      <c r="E153" s="65">
        <v>0</v>
      </c>
      <c r="F153" s="65">
        <v>-563357</v>
      </c>
      <c r="G153" s="65">
        <f t="shared" si="7"/>
        <v>-563357</v>
      </c>
      <c r="H153" s="23">
        <f>ROUND(IF($A153 ='Inflation Constants Table'!$E$1,E153,E153*(_xlfn.XLOOKUP($A153,'Inflation Constants Table'!$A:$A,'Inflation Constants Table'!$B:$B,0))),0)</f>
        <v>0</v>
      </c>
      <c r="I153" s="23">
        <f>ROUND(IF($A153 ='Inflation Constants Table'!$E$1,F153,F153*(_xlfn.XLOOKUP($A153,'Inflation Constants Table'!$A:$A,'Inflation Constants Table'!$B:$B,0))),0)</f>
        <v>-574624</v>
      </c>
      <c r="J153" s="23">
        <f>ROUND(IF($A153 ='Inflation Constants Table'!$E$1,G153,G153*(_xlfn.XLOOKUP($A153,'Inflation Constants Table'!$A:$A,'Inflation Constants Table'!$B:$B,0))),0)</f>
        <v>-574624</v>
      </c>
      <c r="K153" s="19">
        <f t="shared" si="8"/>
        <v>0</v>
      </c>
      <c r="L153" s="73">
        <f>_xlfn.XLOOKUP(A153,'SAPD GF as Pct of COSA GF'!A:A,'SAPD GF as Pct of COSA GF'!C:C)</f>
        <v>1701547788</v>
      </c>
      <c r="M153" s="19">
        <f t="shared" si="9"/>
        <v>-3.3770664806036E-4</v>
      </c>
    </row>
    <row r="154" spans="1:13">
      <c r="A154">
        <v>2025</v>
      </c>
      <c r="B154" t="s">
        <v>89</v>
      </c>
      <c r="C154" s="25" t="s">
        <v>130</v>
      </c>
      <c r="D154" s="25" t="s">
        <v>131</v>
      </c>
      <c r="E154" s="65">
        <v>0</v>
      </c>
      <c r="F154" s="65">
        <v>14330</v>
      </c>
      <c r="G154" s="65">
        <f t="shared" si="7"/>
        <v>14330</v>
      </c>
      <c r="H154" s="23">
        <f>ROUND(IF($A154 ='Inflation Constants Table'!$E$1,E154,E154*(_xlfn.XLOOKUP($A154,'Inflation Constants Table'!$A:$A,'Inflation Constants Table'!$B:$B,0))),0)</f>
        <v>0</v>
      </c>
      <c r="I154" s="23">
        <f>ROUND(IF($A154 ='Inflation Constants Table'!$E$1,F154,F154*(_xlfn.XLOOKUP($A154,'Inflation Constants Table'!$A:$A,'Inflation Constants Table'!$B:$B,0))),0)</f>
        <v>14617</v>
      </c>
      <c r="J154" s="23">
        <f>ROUND(IF($A154 ='Inflation Constants Table'!$E$1,G154,G154*(_xlfn.XLOOKUP($A154,'Inflation Constants Table'!$A:$A,'Inflation Constants Table'!$B:$B,0))),0)</f>
        <v>14617</v>
      </c>
      <c r="K154" s="19">
        <f t="shared" si="8"/>
        <v>0</v>
      </c>
      <c r="L154" s="73">
        <f>_xlfn.XLOOKUP(A154,'SAPD GF as Pct of COSA GF'!A:A,'SAPD GF as Pct of COSA GF'!C:C)</f>
        <v>1701547788</v>
      </c>
      <c r="M154" s="19">
        <f t="shared" si="9"/>
        <v>8.590414035435835E-6</v>
      </c>
    </row>
    <row r="155" spans="1:13">
      <c r="A155">
        <v>2025</v>
      </c>
      <c r="B155" t="s">
        <v>89</v>
      </c>
      <c r="C155" s="25" t="s">
        <v>130</v>
      </c>
      <c r="D155" s="58" t="s">
        <v>132</v>
      </c>
      <c r="E155" s="65">
        <v>200000</v>
      </c>
      <c r="F155" s="65">
        <v>6939934</v>
      </c>
      <c r="G155" s="65">
        <f t="shared" si="7"/>
        <v>7139934</v>
      </c>
      <c r="H155" s="23">
        <f>ROUND(IF($A155 ='Inflation Constants Table'!$E$1,E155,E155*(_xlfn.XLOOKUP($A155,'Inflation Constants Table'!$A:$A,'Inflation Constants Table'!$B:$B,0))),0)</f>
        <v>204000</v>
      </c>
      <c r="I155" s="23">
        <f>ROUND(IF($A155 ='Inflation Constants Table'!$E$1,F155,F155*(_xlfn.XLOOKUP($A155,'Inflation Constants Table'!$A:$A,'Inflation Constants Table'!$B:$B,0))),0)</f>
        <v>7078733</v>
      </c>
      <c r="J155" s="23">
        <f>ROUND(IF($A155 ='Inflation Constants Table'!$E$1,G155,G155*(_xlfn.XLOOKUP($A155,'Inflation Constants Table'!$A:$A,'Inflation Constants Table'!$B:$B,0))),0)</f>
        <v>7282733</v>
      </c>
      <c r="K155" s="19">
        <f t="shared" si="8"/>
        <v>2.8011462180475379E-2</v>
      </c>
      <c r="L155" s="73">
        <f>_xlfn.XLOOKUP(A155,'SAPD GF as Pct of COSA GF'!A:A,'SAPD GF as Pct of COSA GF'!C:C)</f>
        <v>1701547788</v>
      </c>
      <c r="M155" s="19">
        <f t="shared" si="9"/>
        <v>4.280063746290739E-3</v>
      </c>
    </row>
    <row r="156" spans="1:13">
      <c r="A156">
        <v>2025</v>
      </c>
      <c r="B156" t="s">
        <v>89</v>
      </c>
      <c r="C156" s="25" t="s">
        <v>130</v>
      </c>
      <c r="D156" s="58" t="s">
        <v>133</v>
      </c>
      <c r="E156" s="65">
        <v>0</v>
      </c>
      <c r="F156" s="65">
        <v>290739</v>
      </c>
      <c r="G156" s="65">
        <f t="shared" si="7"/>
        <v>290739</v>
      </c>
      <c r="H156" s="23">
        <f>ROUND(IF($A156 ='Inflation Constants Table'!$E$1,E156,E156*(_xlfn.XLOOKUP($A156,'Inflation Constants Table'!$A:$A,'Inflation Constants Table'!$B:$B,0))),0)</f>
        <v>0</v>
      </c>
      <c r="I156" s="23">
        <f>ROUND(IF($A156 ='Inflation Constants Table'!$E$1,F156,F156*(_xlfn.XLOOKUP($A156,'Inflation Constants Table'!$A:$A,'Inflation Constants Table'!$B:$B,0))),0)</f>
        <v>296554</v>
      </c>
      <c r="J156" s="23">
        <f>ROUND(IF($A156 ='Inflation Constants Table'!$E$1,G156,G156*(_xlfn.XLOOKUP($A156,'Inflation Constants Table'!$A:$A,'Inflation Constants Table'!$B:$B,0))),0)</f>
        <v>296554</v>
      </c>
      <c r="K156" s="19">
        <f t="shared" si="8"/>
        <v>0</v>
      </c>
      <c r="L156" s="73">
        <f>_xlfn.XLOOKUP(A156,'SAPD GF as Pct of COSA GF'!A:A,'SAPD GF as Pct of COSA GF'!C:C)</f>
        <v>1701547788</v>
      </c>
      <c r="M156" s="19">
        <f t="shared" si="9"/>
        <v>1.7428484941264547E-4</v>
      </c>
    </row>
    <row r="157" spans="1:13">
      <c r="A157">
        <v>2025</v>
      </c>
      <c r="B157" t="s">
        <v>89</v>
      </c>
      <c r="C157" s="25" t="s">
        <v>130</v>
      </c>
      <c r="D157" s="25" t="s">
        <v>134</v>
      </c>
      <c r="E157" s="65">
        <v>0</v>
      </c>
      <c r="F157" s="65">
        <v>100561</v>
      </c>
      <c r="G157" s="65">
        <f t="shared" si="7"/>
        <v>100561</v>
      </c>
      <c r="H157" s="23">
        <f>ROUND(IF($A157 ='Inflation Constants Table'!$E$1,E157,E157*(_xlfn.XLOOKUP($A157,'Inflation Constants Table'!$A:$A,'Inflation Constants Table'!$B:$B,0))),0)</f>
        <v>0</v>
      </c>
      <c r="I157" s="23">
        <f>ROUND(IF($A157 ='Inflation Constants Table'!$E$1,F157,F157*(_xlfn.XLOOKUP($A157,'Inflation Constants Table'!$A:$A,'Inflation Constants Table'!$B:$B,0))),0)</f>
        <v>102572</v>
      </c>
      <c r="J157" s="23">
        <f>ROUND(IF($A157 ='Inflation Constants Table'!$E$1,G157,G157*(_xlfn.XLOOKUP($A157,'Inflation Constants Table'!$A:$A,'Inflation Constants Table'!$B:$B,0))),0)</f>
        <v>102572</v>
      </c>
      <c r="K157" s="19">
        <f t="shared" si="8"/>
        <v>0</v>
      </c>
      <c r="L157" s="73">
        <f>_xlfn.XLOOKUP(A157,'SAPD GF as Pct of COSA GF'!A:A,'SAPD GF as Pct of COSA GF'!C:C)</f>
        <v>1701547788</v>
      </c>
      <c r="M157" s="19">
        <f t="shared" si="9"/>
        <v>6.0281586402320894E-5</v>
      </c>
    </row>
    <row r="158" spans="1:13">
      <c r="A158">
        <v>2025</v>
      </c>
      <c r="B158" t="s">
        <v>89</v>
      </c>
      <c r="C158" s="25" t="s">
        <v>130</v>
      </c>
      <c r="D158" s="58" t="s">
        <v>135</v>
      </c>
      <c r="E158" s="65">
        <v>0</v>
      </c>
      <c r="F158" s="65">
        <v>9887644</v>
      </c>
      <c r="G158" s="65">
        <f t="shared" si="7"/>
        <v>9887644</v>
      </c>
      <c r="H158" s="23">
        <f>ROUND(IF($A158 ='Inflation Constants Table'!$E$1,E158,E158*(_xlfn.XLOOKUP($A158,'Inflation Constants Table'!$A:$A,'Inflation Constants Table'!$B:$B,0))),0)</f>
        <v>0</v>
      </c>
      <c r="I158" s="23">
        <f>ROUND(IF($A158 ='Inflation Constants Table'!$E$1,F158,F158*(_xlfn.XLOOKUP($A158,'Inflation Constants Table'!$A:$A,'Inflation Constants Table'!$B:$B,0))),0)</f>
        <v>10085397</v>
      </c>
      <c r="J158" s="23">
        <f>ROUND(IF($A158 ='Inflation Constants Table'!$E$1,G158,G158*(_xlfn.XLOOKUP($A158,'Inflation Constants Table'!$A:$A,'Inflation Constants Table'!$B:$B,0))),0)</f>
        <v>10085397</v>
      </c>
      <c r="K158" s="19">
        <f t="shared" si="8"/>
        <v>0</v>
      </c>
      <c r="L158" s="73">
        <f>_xlfn.XLOOKUP(A158,'SAPD GF as Pct of COSA GF'!A:A,'SAPD GF as Pct of COSA GF'!C:C)</f>
        <v>1701547788</v>
      </c>
      <c r="M158" s="19">
        <f t="shared" si="9"/>
        <v>5.9271899802792963E-3</v>
      </c>
    </row>
    <row r="159" spans="1:13">
      <c r="A159">
        <v>2025</v>
      </c>
      <c r="B159" t="s">
        <v>89</v>
      </c>
      <c r="C159" s="25" t="s">
        <v>130</v>
      </c>
      <c r="D159" s="58" t="s">
        <v>136</v>
      </c>
      <c r="E159" s="65">
        <v>0</v>
      </c>
      <c r="F159" s="65">
        <v>56806</v>
      </c>
      <c r="G159" s="65">
        <f t="shared" si="7"/>
        <v>56806</v>
      </c>
      <c r="H159" s="23">
        <f>ROUND(IF($A159 ='Inflation Constants Table'!$E$1,E159,E159*(_xlfn.XLOOKUP($A159,'Inflation Constants Table'!$A:$A,'Inflation Constants Table'!$B:$B,0))),0)</f>
        <v>0</v>
      </c>
      <c r="I159" s="23">
        <f>ROUND(IF($A159 ='Inflation Constants Table'!$E$1,F159,F159*(_xlfn.XLOOKUP($A159,'Inflation Constants Table'!$A:$A,'Inflation Constants Table'!$B:$B,0))),0)</f>
        <v>57942</v>
      </c>
      <c r="J159" s="23">
        <f>ROUND(IF($A159 ='Inflation Constants Table'!$E$1,G159,G159*(_xlfn.XLOOKUP($A159,'Inflation Constants Table'!$A:$A,'Inflation Constants Table'!$B:$B,0))),0)</f>
        <v>57942</v>
      </c>
      <c r="K159" s="19">
        <f t="shared" si="8"/>
        <v>0</v>
      </c>
      <c r="L159" s="73">
        <f>_xlfn.XLOOKUP(A159,'SAPD GF as Pct of COSA GF'!A:A,'SAPD GF as Pct of COSA GF'!C:C)</f>
        <v>1701547788</v>
      </c>
      <c r="M159" s="19">
        <f t="shared" si="9"/>
        <v>3.4052525828913125E-5</v>
      </c>
    </row>
    <row r="160" spans="1:13">
      <c r="A160">
        <v>2025</v>
      </c>
      <c r="B160" t="s">
        <v>89</v>
      </c>
      <c r="C160" s="25" t="s">
        <v>130</v>
      </c>
      <c r="D160" s="25" t="s">
        <v>137</v>
      </c>
      <c r="E160" s="65">
        <v>0</v>
      </c>
      <c r="F160" s="65">
        <v>31505</v>
      </c>
      <c r="G160" s="65">
        <f t="shared" si="7"/>
        <v>31505</v>
      </c>
      <c r="H160" s="23">
        <f>ROUND(IF($A160 ='Inflation Constants Table'!$E$1,E160,E160*(_xlfn.XLOOKUP($A160,'Inflation Constants Table'!$A:$A,'Inflation Constants Table'!$B:$B,0))),0)</f>
        <v>0</v>
      </c>
      <c r="I160" s="23">
        <f>ROUND(IF($A160 ='Inflation Constants Table'!$E$1,F160,F160*(_xlfn.XLOOKUP($A160,'Inflation Constants Table'!$A:$A,'Inflation Constants Table'!$B:$B,0))),0)</f>
        <v>32135</v>
      </c>
      <c r="J160" s="23">
        <f>ROUND(IF($A160 ='Inflation Constants Table'!$E$1,G160,G160*(_xlfn.XLOOKUP($A160,'Inflation Constants Table'!$A:$A,'Inflation Constants Table'!$B:$B,0))),0)</f>
        <v>32135</v>
      </c>
      <c r="K160" s="19">
        <f t="shared" si="8"/>
        <v>0</v>
      </c>
      <c r="L160" s="73">
        <f>_xlfn.XLOOKUP(A160,'SAPD GF as Pct of COSA GF'!A:A,'SAPD GF as Pct of COSA GF'!C:C)</f>
        <v>1701547788</v>
      </c>
      <c r="M160" s="19">
        <f t="shared" si="9"/>
        <v>1.88857463931539E-5</v>
      </c>
    </row>
    <row r="161" spans="1:13">
      <c r="A161">
        <v>2025</v>
      </c>
      <c r="B161" t="s">
        <v>89</v>
      </c>
      <c r="C161" s="25" t="s">
        <v>130</v>
      </c>
      <c r="D161" s="25" t="s">
        <v>138</v>
      </c>
      <c r="E161" s="65">
        <v>0</v>
      </c>
      <c r="F161" s="65">
        <v>151547</v>
      </c>
      <c r="G161" s="65">
        <f t="shared" si="7"/>
        <v>151547</v>
      </c>
      <c r="H161" s="23">
        <f>ROUND(IF($A161 ='Inflation Constants Table'!$E$1,E161,E161*(_xlfn.XLOOKUP($A161,'Inflation Constants Table'!$A:$A,'Inflation Constants Table'!$B:$B,0))),0)</f>
        <v>0</v>
      </c>
      <c r="I161" s="23">
        <f>ROUND(IF($A161 ='Inflation Constants Table'!$E$1,F161,F161*(_xlfn.XLOOKUP($A161,'Inflation Constants Table'!$A:$A,'Inflation Constants Table'!$B:$B,0))),0)</f>
        <v>154578</v>
      </c>
      <c r="J161" s="23">
        <f>ROUND(IF($A161 ='Inflation Constants Table'!$E$1,G161,G161*(_xlfn.XLOOKUP($A161,'Inflation Constants Table'!$A:$A,'Inflation Constants Table'!$B:$B,0))),0)</f>
        <v>154578</v>
      </c>
      <c r="K161" s="19">
        <f t="shared" si="8"/>
        <v>0</v>
      </c>
      <c r="L161" s="73">
        <f>_xlfn.XLOOKUP(A161,'SAPD GF as Pct of COSA GF'!A:A,'SAPD GF as Pct of COSA GF'!C:C)</f>
        <v>1701547788</v>
      </c>
      <c r="M161" s="19">
        <f t="shared" si="9"/>
        <v>9.0845523757925744E-5</v>
      </c>
    </row>
    <row r="162" spans="1:13">
      <c r="A162">
        <v>2025</v>
      </c>
      <c r="B162" t="s">
        <v>89</v>
      </c>
      <c r="C162" s="25" t="s">
        <v>130</v>
      </c>
      <c r="D162" s="25" t="s">
        <v>139</v>
      </c>
      <c r="E162" s="65">
        <v>0</v>
      </c>
      <c r="F162" s="65">
        <v>24803</v>
      </c>
      <c r="G162" s="65">
        <f t="shared" si="7"/>
        <v>24803</v>
      </c>
      <c r="H162" s="23">
        <f>ROUND(IF($A162 ='Inflation Constants Table'!$E$1,E162,E162*(_xlfn.XLOOKUP($A162,'Inflation Constants Table'!$A:$A,'Inflation Constants Table'!$B:$B,0))),0)</f>
        <v>0</v>
      </c>
      <c r="I162" s="23">
        <f>ROUND(IF($A162 ='Inflation Constants Table'!$E$1,F162,F162*(_xlfn.XLOOKUP($A162,'Inflation Constants Table'!$A:$A,'Inflation Constants Table'!$B:$B,0))),0)</f>
        <v>25299</v>
      </c>
      <c r="J162" s="23">
        <f>ROUND(IF($A162 ='Inflation Constants Table'!$E$1,G162,G162*(_xlfn.XLOOKUP($A162,'Inflation Constants Table'!$A:$A,'Inflation Constants Table'!$B:$B,0))),0)</f>
        <v>25299</v>
      </c>
      <c r="K162" s="19">
        <f t="shared" si="8"/>
        <v>0</v>
      </c>
      <c r="L162" s="73">
        <f>_xlfn.XLOOKUP(A162,'SAPD GF as Pct of COSA GF'!A:A,'SAPD GF as Pct of COSA GF'!C:C)</f>
        <v>1701547788</v>
      </c>
      <c r="M162" s="19">
        <f t="shared" si="9"/>
        <v>1.4868227726790122E-5</v>
      </c>
    </row>
    <row r="163" spans="1:13">
      <c r="A163">
        <v>2025</v>
      </c>
      <c r="B163" t="s">
        <v>89</v>
      </c>
      <c r="C163" s="25" t="s">
        <v>130</v>
      </c>
      <c r="D163" s="58" t="s">
        <v>140</v>
      </c>
      <c r="E163" s="65">
        <v>0</v>
      </c>
      <c r="F163" s="65">
        <v>72932</v>
      </c>
      <c r="G163" s="65">
        <f t="shared" si="7"/>
        <v>72932</v>
      </c>
      <c r="H163" s="23">
        <f>ROUND(IF($A163 ='Inflation Constants Table'!$E$1,E163,E163*(_xlfn.XLOOKUP($A163,'Inflation Constants Table'!$A:$A,'Inflation Constants Table'!$B:$B,0))),0)</f>
        <v>0</v>
      </c>
      <c r="I163" s="23">
        <f>ROUND(IF($A163 ='Inflation Constants Table'!$E$1,F163,F163*(_xlfn.XLOOKUP($A163,'Inflation Constants Table'!$A:$A,'Inflation Constants Table'!$B:$B,0))),0)</f>
        <v>74391</v>
      </c>
      <c r="J163" s="23">
        <f>ROUND(IF($A163 ='Inflation Constants Table'!$E$1,G163,G163*(_xlfn.XLOOKUP($A163,'Inflation Constants Table'!$A:$A,'Inflation Constants Table'!$B:$B,0))),0)</f>
        <v>74391</v>
      </c>
      <c r="K163" s="19">
        <f t="shared" si="8"/>
        <v>0</v>
      </c>
      <c r="L163" s="73">
        <f>_xlfn.XLOOKUP(A163,'SAPD GF as Pct of COSA GF'!A:A,'SAPD GF as Pct of COSA GF'!C:C)</f>
        <v>1701547788</v>
      </c>
      <c r="M163" s="19">
        <f t="shared" si="9"/>
        <v>4.3719606657324161E-5</v>
      </c>
    </row>
    <row r="164" spans="1:13">
      <c r="A164">
        <v>2025</v>
      </c>
      <c r="B164" t="s">
        <v>89</v>
      </c>
      <c r="C164" s="25" t="s">
        <v>130</v>
      </c>
      <c r="D164" s="25" t="s">
        <v>141</v>
      </c>
      <c r="E164" s="65">
        <v>0</v>
      </c>
      <c r="F164" s="65">
        <v>722</v>
      </c>
      <c r="G164" s="65">
        <f t="shared" si="7"/>
        <v>722</v>
      </c>
      <c r="H164" s="23">
        <f>ROUND(IF($A164 ='Inflation Constants Table'!$E$1,E164,E164*(_xlfn.XLOOKUP($A164,'Inflation Constants Table'!$A:$A,'Inflation Constants Table'!$B:$B,0))),0)</f>
        <v>0</v>
      </c>
      <c r="I164" s="23">
        <f>ROUND(IF($A164 ='Inflation Constants Table'!$E$1,F164,F164*(_xlfn.XLOOKUP($A164,'Inflation Constants Table'!$A:$A,'Inflation Constants Table'!$B:$B,0))),0)</f>
        <v>736</v>
      </c>
      <c r="J164" s="23">
        <f>ROUND(IF($A164 ='Inflation Constants Table'!$E$1,G164,G164*(_xlfn.XLOOKUP($A164,'Inflation Constants Table'!$A:$A,'Inflation Constants Table'!$B:$B,0))),0)</f>
        <v>736</v>
      </c>
      <c r="K164" s="19">
        <f t="shared" si="8"/>
        <v>0</v>
      </c>
      <c r="L164" s="73">
        <f>_xlfn.XLOOKUP(A164,'SAPD GF as Pct of COSA GF'!A:A,'SAPD GF as Pct of COSA GF'!C:C)</f>
        <v>1701547788</v>
      </c>
      <c r="M164" s="19">
        <f t="shared" si="9"/>
        <v>4.3254735787649825E-7</v>
      </c>
    </row>
    <row r="165" spans="1:13">
      <c r="A165">
        <v>2025</v>
      </c>
      <c r="B165" t="s">
        <v>89</v>
      </c>
      <c r="C165" s="25" t="s">
        <v>130</v>
      </c>
      <c r="D165" s="58" t="s">
        <v>142</v>
      </c>
      <c r="E165" s="65">
        <v>0</v>
      </c>
      <c r="F165" s="65">
        <v>1030945</v>
      </c>
      <c r="G165" s="65">
        <f t="shared" si="7"/>
        <v>1030945</v>
      </c>
      <c r="H165" s="23">
        <f>ROUND(IF($A165 ='Inflation Constants Table'!$E$1,E165,E165*(_xlfn.XLOOKUP($A165,'Inflation Constants Table'!$A:$A,'Inflation Constants Table'!$B:$B,0))),0)</f>
        <v>0</v>
      </c>
      <c r="I165" s="23">
        <f>ROUND(IF($A165 ='Inflation Constants Table'!$E$1,F165,F165*(_xlfn.XLOOKUP($A165,'Inflation Constants Table'!$A:$A,'Inflation Constants Table'!$B:$B,0))),0)</f>
        <v>1051564</v>
      </c>
      <c r="J165" s="23">
        <f>ROUND(IF($A165 ='Inflation Constants Table'!$E$1,G165,G165*(_xlfn.XLOOKUP($A165,'Inflation Constants Table'!$A:$A,'Inflation Constants Table'!$B:$B,0))),0)</f>
        <v>1051564</v>
      </c>
      <c r="K165" s="19">
        <f t="shared" si="8"/>
        <v>0</v>
      </c>
      <c r="L165" s="73">
        <f>_xlfn.XLOOKUP(A165,'SAPD GF as Pct of COSA GF'!A:A,'SAPD GF as Pct of COSA GF'!C:C)</f>
        <v>1701547788</v>
      </c>
      <c r="M165" s="19">
        <f t="shared" si="9"/>
        <v>6.1800438836690495E-4</v>
      </c>
    </row>
    <row r="166" spans="1:13">
      <c r="A166">
        <v>2025</v>
      </c>
      <c r="B166" t="s">
        <v>89</v>
      </c>
      <c r="C166" s="25" t="s">
        <v>130</v>
      </c>
      <c r="D166" s="25" t="s">
        <v>143</v>
      </c>
      <c r="E166" s="65">
        <v>0</v>
      </c>
      <c r="F166" s="65">
        <v>3240</v>
      </c>
      <c r="G166" s="65">
        <f t="shared" si="7"/>
        <v>3240</v>
      </c>
      <c r="H166" s="23">
        <f>ROUND(IF($A166 ='Inflation Constants Table'!$E$1,E166,E166*(_xlfn.XLOOKUP($A166,'Inflation Constants Table'!$A:$A,'Inflation Constants Table'!$B:$B,0))),0)</f>
        <v>0</v>
      </c>
      <c r="I166" s="23">
        <f>ROUND(IF($A166 ='Inflation Constants Table'!$E$1,F166,F166*(_xlfn.XLOOKUP($A166,'Inflation Constants Table'!$A:$A,'Inflation Constants Table'!$B:$B,0))),0)</f>
        <v>3305</v>
      </c>
      <c r="J166" s="23">
        <f>ROUND(IF($A166 ='Inflation Constants Table'!$E$1,G166,G166*(_xlfn.XLOOKUP($A166,'Inflation Constants Table'!$A:$A,'Inflation Constants Table'!$B:$B,0))),0)</f>
        <v>3305</v>
      </c>
      <c r="K166" s="19">
        <f t="shared" si="8"/>
        <v>0</v>
      </c>
      <c r="L166" s="73">
        <f>_xlfn.XLOOKUP(A166,'SAPD GF as Pct of COSA GF'!A:A,'SAPD GF as Pct of COSA GF'!C:C)</f>
        <v>1701547788</v>
      </c>
      <c r="M166" s="19">
        <f t="shared" si="9"/>
        <v>1.9423492089426996E-6</v>
      </c>
    </row>
    <row r="167" spans="1:13">
      <c r="A167">
        <v>2025</v>
      </c>
      <c r="B167" t="s">
        <v>89</v>
      </c>
      <c r="C167" s="25" t="s">
        <v>130</v>
      </c>
      <c r="D167" s="25" t="s">
        <v>144</v>
      </c>
      <c r="E167" s="65">
        <v>0</v>
      </c>
      <c r="F167" s="65">
        <v>1300</v>
      </c>
      <c r="G167" s="65">
        <f t="shared" si="7"/>
        <v>1300</v>
      </c>
      <c r="H167" s="23">
        <f>ROUND(IF($A167 ='Inflation Constants Table'!$E$1,E167,E167*(_xlfn.XLOOKUP($A167,'Inflation Constants Table'!$A:$A,'Inflation Constants Table'!$B:$B,0))),0)</f>
        <v>0</v>
      </c>
      <c r="I167" s="23">
        <f>ROUND(IF($A167 ='Inflation Constants Table'!$E$1,F167,F167*(_xlfn.XLOOKUP($A167,'Inflation Constants Table'!$A:$A,'Inflation Constants Table'!$B:$B,0))),0)</f>
        <v>1326</v>
      </c>
      <c r="J167" s="23">
        <f>ROUND(IF($A167 ='Inflation Constants Table'!$E$1,G167,G167*(_xlfn.XLOOKUP($A167,'Inflation Constants Table'!$A:$A,'Inflation Constants Table'!$B:$B,0))),0)</f>
        <v>1326</v>
      </c>
      <c r="K167" s="19">
        <f t="shared" si="8"/>
        <v>0</v>
      </c>
      <c r="L167" s="73">
        <f>_xlfn.XLOOKUP(A167,'SAPD GF as Pct of COSA GF'!A:A,'SAPD GF as Pct of COSA GF'!C:C)</f>
        <v>1701547788</v>
      </c>
      <c r="M167" s="19">
        <f t="shared" si="9"/>
        <v>7.792904844351042E-7</v>
      </c>
    </row>
    <row r="168" spans="1:13">
      <c r="A168">
        <v>2025</v>
      </c>
      <c r="B168" t="s">
        <v>89</v>
      </c>
      <c r="C168" s="25" t="s">
        <v>130</v>
      </c>
      <c r="D168" s="58" t="s">
        <v>145</v>
      </c>
      <c r="E168" s="65">
        <v>1487402</v>
      </c>
      <c r="F168" s="65">
        <v>1190335</v>
      </c>
      <c r="G168" s="65">
        <f t="shared" si="7"/>
        <v>2677737</v>
      </c>
      <c r="H168" s="23">
        <f>ROUND(IF($A168 ='Inflation Constants Table'!$E$1,E168,E168*(_xlfn.XLOOKUP($A168,'Inflation Constants Table'!$A:$A,'Inflation Constants Table'!$B:$B,0))),0)</f>
        <v>1517150</v>
      </c>
      <c r="I168" s="23">
        <f>ROUND(IF($A168 ='Inflation Constants Table'!$E$1,F168,F168*(_xlfn.XLOOKUP($A168,'Inflation Constants Table'!$A:$A,'Inflation Constants Table'!$B:$B,0))),0)</f>
        <v>1214142</v>
      </c>
      <c r="J168" s="23">
        <f>ROUND(IF($A168 ='Inflation Constants Table'!$E$1,G168,G168*(_xlfn.XLOOKUP($A168,'Inflation Constants Table'!$A:$A,'Inflation Constants Table'!$B:$B,0))),0)</f>
        <v>2731292</v>
      </c>
      <c r="K168" s="19">
        <f t="shared" si="8"/>
        <v>0.55546971909264919</v>
      </c>
      <c r="L168" s="73">
        <f>_xlfn.XLOOKUP(A168,'SAPD GF as Pct of COSA GF'!A:A,'SAPD GF as Pct of COSA GF'!C:C)</f>
        <v>1701547788</v>
      </c>
      <c r="M168" s="19">
        <f t="shared" si="9"/>
        <v>1.6051808942788271E-3</v>
      </c>
    </row>
    <row r="169" spans="1:13">
      <c r="A169">
        <v>2025</v>
      </c>
      <c r="B169" t="s">
        <v>89</v>
      </c>
      <c r="C169" s="25" t="s">
        <v>130</v>
      </c>
      <c r="D169" s="25" t="s">
        <v>146</v>
      </c>
      <c r="E169" s="65">
        <v>0</v>
      </c>
      <c r="F169" s="65">
        <v>232263</v>
      </c>
      <c r="G169" s="65">
        <f t="shared" si="7"/>
        <v>232263</v>
      </c>
      <c r="H169" s="23">
        <f>ROUND(IF($A169 ='Inflation Constants Table'!$E$1,E169,E169*(_xlfn.XLOOKUP($A169,'Inflation Constants Table'!$A:$A,'Inflation Constants Table'!$B:$B,0))),0)</f>
        <v>0</v>
      </c>
      <c r="I169" s="23">
        <f>ROUND(IF($A169 ='Inflation Constants Table'!$E$1,F169,F169*(_xlfn.XLOOKUP($A169,'Inflation Constants Table'!$A:$A,'Inflation Constants Table'!$B:$B,0))),0)</f>
        <v>236908</v>
      </c>
      <c r="J169" s="23">
        <f>ROUND(IF($A169 ='Inflation Constants Table'!$E$1,G169,G169*(_xlfn.XLOOKUP($A169,'Inflation Constants Table'!$A:$A,'Inflation Constants Table'!$B:$B,0))),0)</f>
        <v>236908</v>
      </c>
      <c r="K169" s="19">
        <f t="shared" si="8"/>
        <v>0</v>
      </c>
      <c r="L169" s="73">
        <f>_xlfn.XLOOKUP(A169,'SAPD GF as Pct of COSA GF'!A:A,'SAPD GF as Pct of COSA GF'!C:C)</f>
        <v>1701547788</v>
      </c>
      <c r="M169" s="19">
        <f t="shared" si="9"/>
        <v>1.3923088241821392E-4</v>
      </c>
    </row>
    <row r="170" spans="1:13">
      <c r="A170">
        <v>2025</v>
      </c>
      <c r="B170" t="s">
        <v>89</v>
      </c>
      <c r="C170" s="25" t="s">
        <v>130</v>
      </c>
      <c r="D170" s="25" t="s">
        <v>147</v>
      </c>
      <c r="E170" s="65">
        <v>0</v>
      </c>
      <c r="F170" s="65">
        <v>104758</v>
      </c>
      <c r="G170" s="65">
        <f t="shared" si="7"/>
        <v>104758</v>
      </c>
      <c r="H170" s="23">
        <f>ROUND(IF($A170 ='Inflation Constants Table'!$E$1,E170,E170*(_xlfn.XLOOKUP($A170,'Inflation Constants Table'!$A:$A,'Inflation Constants Table'!$B:$B,0))),0)</f>
        <v>0</v>
      </c>
      <c r="I170" s="23">
        <f>ROUND(IF($A170 ='Inflation Constants Table'!$E$1,F170,F170*(_xlfn.XLOOKUP($A170,'Inflation Constants Table'!$A:$A,'Inflation Constants Table'!$B:$B,0))),0)</f>
        <v>106853</v>
      </c>
      <c r="J170" s="23">
        <f>ROUND(IF($A170 ='Inflation Constants Table'!$E$1,G170,G170*(_xlfn.XLOOKUP($A170,'Inflation Constants Table'!$A:$A,'Inflation Constants Table'!$B:$B,0))),0)</f>
        <v>106853</v>
      </c>
      <c r="K170" s="19">
        <f t="shared" si="8"/>
        <v>0</v>
      </c>
      <c r="L170" s="73">
        <f>_xlfn.XLOOKUP(A170,'SAPD GF as Pct of COSA GF'!A:A,'SAPD GF as Pct of COSA GF'!C:C)</f>
        <v>1701547788</v>
      </c>
      <c r="M170" s="19">
        <f t="shared" si="9"/>
        <v>6.279753102062156E-5</v>
      </c>
    </row>
    <row r="171" spans="1:13">
      <c r="A171">
        <v>2025</v>
      </c>
      <c r="B171" t="s">
        <v>89</v>
      </c>
      <c r="C171" s="25" t="s">
        <v>130</v>
      </c>
      <c r="D171" s="25" t="s">
        <v>148</v>
      </c>
      <c r="E171" s="65">
        <v>0</v>
      </c>
      <c r="F171" s="65">
        <v>27500</v>
      </c>
      <c r="G171" s="65">
        <f t="shared" si="7"/>
        <v>27500</v>
      </c>
      <c r="H171" s="23">
        <f>ROUND(IF($A171 ='Inflation Constants Table'!$E$1,E171,E171*(_xlfn.XLOOKUP($A171,'Inflation Constants Table'!$A:$A,'Inflation Constants Table'!$B:$B,0))),0)</f>
        <v>0</v>
      </c>
      <c r="I171" s="23">
        <f>ROUND(IF($A171 ='Inflation Constants Table'!$E$1,F171,F171*(_xlfn.XLOOKUP($A171,'Inflation Constants Table'!$A:$A,'Inflation Constants Table'!$B:$B,0))),0)</f>
        <v>28050</v>
      </c>
      <c r="J171" s="23">
        <f>ROUND(IF($A171 ='Inflation Constants Table'!$E$1,G171,G171*(_xlfn.XLOOKUP($A171,'Inflation Constants Table'!$A:$A,'Inflation Constants Table'!$B:$B,0))),0)</f>
        <v>28050</v>
      </c>
      <c r="K171" s="19">
        <f t="shared" si="8"/>
        <v>0</v>
      </c>
      <c r="L171" s="73">
        <f>_xlfn.XLOOKUP(A171,'SAPD GF as Pct of COSA GF'!A:A,'SAPD GF as Pct of COSA GF'!C:C)</f>
        <v>1701547788</v>
      </c>
      <c r="M171" s="19">
        <f t="shared" si="9"/>
        <v>1.6484991016896435E-5</v>
      </c>
    </row>
    <row r="172" spans="1:13">
      <c r="A172">
        <v>2025</v>
      </c>
      <c r="B172" t="s">
        <v>89</v>
      </c>
      <c r="C172" s="25" t="s">
        <v>130</v>
      </c>
      <c r="D172" s="25" t="s">
        <v>149</v>
      </c>
      <c r="E172" s="65">
        <v>0</v>
      </c>
      <c r="F172" s="65">
        <v>463948</v>
      </c>
      <c r="G172" s="65">
        <f t="shared" si="7"/>
        <v>463948</v>
      </c>
      <c r="H172" s="23">
        <f>ROUND(IF($A172 ='Inflation Constants Table'!$E$1,E172,E172*(_xlfn.XLOOKUP($A172,'Inflation Constants Table'!$A:$A,'Inflation Constants Table'!$B:$B,0))),0)</f>
        <v>0</v>
      </c>
      <c r="I172" s="23">
        <f>ROUND(IF($A172 ='Inflation Constants Table'!$E$1,F172,F172*(_xlfn.XLOOKUP($A172,'Inflation Constants Table'!$A:$A,'Inflation Constants Table'!$B:$B,0))),0)</f>
        <v>473227</v>
      </c>
      <c r="J172" s="23">
        <f>ROUND(IF($A172 ='Inflation Constants Table'!$E$1,G172,G172*(_xlfn.XLOOKUP($A172,'Inflation Constants Table'!$A:$A,'Inflation Constants Table'!$B:$B,0))),0)</f>
        <v>473227</v>
      </c>
      <c r="K172" s="19">
        <f t="shared" si="8"/>
        <v>0</v>
      </c>
      <c r="L172" s="73">
        <f>_xlfn.XLOOKUP(A172,'SAPD GF as Pct of COSA GF'!A:A,'SAPD GF as Pct of COSA GF'!C:C)</f>
        <v>1701547788</v>
      </c>
      <c r="M172" s="19">
        <f t="shared" si="9"/>
        <v>2.7811560941008376E-4</v>
      </c>
    </row>
    <row r="173" spans="1:13">
      <c r="A173">
        <v>2025</v>
      </c>
      <c r="B173" t="s">
        <v>89</v>
      </c>
      <c r="C173" s="25" t="s">
        <v>130</v>
      </c>
      <c r="D173" s="25" t="s">
        <v>150</v>
      </c>
      <c r="E173" s="65">
        <v>1678463</v>
      </c>
      <c r="F173" s="65">
        <v>707906</v>
      </c>
      <c r="G173" s="65">
        <f t="shared" si="7"/>
        <v>2386369</v>
      </c>
      <c r="H173" s="23">
        <f>ROUND(IF($A173 ='Inflation Constants Table'!$E$1,E173,E173*(_xlfn.XLOOKUP($A173,'Inflation Constants Table'!$A:$A,'Inflation Constants Table'!$B:$B,0))),0)</f>
        <v>1712032</v>
      </c>
      <c r="I173" s="23">
        <f>ROUND(IF($A173 ='Inflation Constants Table'!$E$1,F173,F173*(_xlfn.XLOOKUP($A173,'Inflation Constants Table'!$A:$A,'Inflation Constants Table'!$B:$B,0))),0)</f>
        <v>722064</v>
      </c>
      <c r="J173" s="23">
        <f>ROUND(IF($A173 ='Inflation Constants Table'!$E$1,G173,G173*(_xlfn.XLOOKUP($A173,'Inflation Constants Table'!$A:$A,'Inflation Constants Table'!$B:$B,0))),0)</f>
        <v>2434096</v>
      </c>
      <c r="K173" s="19">
        <f t="shared" si="8"/>
        <v>0.70335434592555102</v>
      </c>
      <c r="L173" s="73">
        <f>_xlfn.XLOOKUP(A173,'SAPD GF as Pct of COSA GF'!A:A,'SAPD GF as Pct of COSA GF'!C:C)</f>
        <v>1701547788</v>
      </c>
      <c r="M173" s="19">
        <f t="shared" si="9"/>
        <v>1.4305187413284686E-3</v>
      </c>
    </row>
    <row r="174" spans="1:13">
      <c r="A174">
        <v>2025</v>
      </c>
      <c r="B174" t="s">
        <v>89</v>
      </c>
      <c r="C174" s="25" t="s">
        <v>130</v>
      </c>
      <c r="D174" s="25" t="s">
        <v>151</v>
      </c>
      <c r="E174" s="65">
        <v>0</v>
      </c>
      <c r="F174" s="65">
        <v>494720</v>
      </c>
      <c r="G174" s="65">
        <f t="shared" si="7"/>
        <v>494720</v>
      </c>
      <c r="H174" s="23">
        <f>ROUND(IF($A174 ='Inflation Constants Table'!$E$1,E174,E174*(_xlfn.XLOOKUP($A174,'Inflation Constants Table'!$A:$A,'Inflation Constants Table'!$B:$B,0))),0)</f>
        <v>0</v>
      </c>
      <c r="I174" s="23">
        <f>ROUND(IF($A174 ='Inflation Constants Table'!$E$1,F174,F174*(_xlfn.XLOOKUP($A174,'Inflation Constants Table'!$A:$A,'Inflation Constants Table'!$B:$B,0))),0)</f>
        <v>504614</v>
      </c>
      <c r="J174" s="23">
        <f>ROUND(IF($A174 ='Inflation Constants Table'!$E$1,G174,G174*(_xlfn.XLOOKUP($A174,'Inflation Constants Table'!$A:$A,'Inflation Constants Table'!$B:$B,0))),0)</f>
        <v>504614</v>
      </c>
      <c r="K174" s="19">
        <f t="shared" si="8"/>
        <v>0</v>
      </c>
      <c r="L174" s="73">
        <f>_xlfn.XLOOKUP(A174,'SAPD GF as Pct of COSA GF'!A:A,'SAPD GF as Pct of COSA GF'!C:C)</f>
        <v>1701547788</v>
      </c>
      <c r="M174" s="19">
        <f t="shared" si="9"/>
        <v>2.9656175604278706E-4</v>
      </c>
    </row>
    <row r="175" spans="1:13">
      <c r="A175">
        <v>2025</v>
      </c>
      <c r="B175" t="s">
        <v>89</v>
      </c>
      <c r="C175" s="25" t="s">
        <v>130</v>
      </c>
      <c r="D175" s="25" t="s">
        <v>152</v>
      </c>
      <c r="E175" s="65">
        <v>0</v>
      </c>
      <c r="F175" s="65">
        <v>232430</v>
      </c>
      <c r="G175" s="65">
        <f t="shared" si="7"/>
        <v>232430</v>
      </c>
      <c r="H175" s="23">
        <f>ROUND(IF($A175 ='Inflation Constants Table'!$E$1,E175,E175*(_xlfn.XLOOKUP($A175,'Inflation Constants Table'!$A:$A,'Inflation Constants Table'!$B:$B,0))),0)</f>
        <v>0</v>
      </c>
      <c r="I175" s="23">
        <f>ROUND(IF($A175 ='Inflation Constants Table'!$E$1,F175,F175*(_xlfn.XLOOKUP($A175,'Inflation Constants Table'!$A:$A,'Inflation Constants Table'!$B:$B,0))),0)</f>
        <v>237079</v>
      </c>
      <c r="J175" s="23">
        <f>ROUND(IF($A175 ='Inflation Constants Table'!$E$1,G175,G175*(_xlfn.XLOOKUP($A175,'Inflation Constants Table'!$A:$A,'Inflation Constants Table'!$B:$B,0))),0)</f>
        <v>237079</v>
      </c>
      <c r="K175" s="19">
        <f t="shared" si="8"/>
        <v>0</v>
      </c>
      <c r="L175" s="73">
        <f>_xlfn.XLOOKUP(A175,'SAPD GF as Pct of COSA GF'!A:A,'SAPD GF as Pct of COSA GF'!C:C)</f>
        <v>1701547788</v>
      </c>
      <c r="M175" s="19">
        <f t="shared" si="9"/>
        <v>1.3933137915489446E-4</v>
      </c>
    </row>
    <row r="176" spans="1:13">
      <c r="A176">
        <v>2025</v>
      </c>
      <c r="B176" t="s">
        <v>89</v>
      </c>
      <c r="C176" s="25" t="s">
        <v>130</v>
      </c>
      <c r="D176" s="25" t="s">
        <v>153</v>
      </c>
      <c r="E176" s="65">
        <v>0</v>
      </c>
      <c r="F176" s="65">
        <v>235510</v>
      </c>
      <c r="G176" s="65">
        <f t="shared" si="7"/>
        <v>235510</v>
      </c>
      <c r="H176" s="23">
        <f>ROUND(IF($A176 ='Inflation Constants Table'!$E$1,E176,E176*(_xlfn.XLOOKUP($A176,'Inflation Constants Table'!$A:$A,'Inflation Constants Table'!$B:$B,0))),0)</f>
        <v>0</v>
      </c>
      <c r="I176" s="23">
        <f>ROUND(IF($A176 ='Inflation Constants Table'!$E$1,F176,F176*(_xlfn.XLOOKUP($A176,'Inflation Constants Table'!$A:$A,'Inflation Constants Table'!$B:$B,0))),0)</f>
        <v>240220</v>
      </c>
      <c r="J176" s="23">
        <f>ROUND(IF($A176 ='Inflation Constants Table'!$E$1,G176,G176*(_xlfn.XLOOKUP($A176,'Inflation Constants Table'!$A:$A,'Inflation Constants Table'!$B:$B,0))),0)</f>
        <v>240220</v>
      </c>
      <c r="K176" s="19">
        <f t="shared" si="8"/>
        <v>0</v>
      </c>
      <c r="L176" s="73">
        <f>_xlfn.XLOOKUP(A176,'SAPD GF as Pct of COSA GF'!A:A,'SAPD GF as Pct of COSA GF'!C:C)</f>
        <v>1701547788</v>
      </c>
      <c r="M176" s="19">
        <f t="shared" si="9"/>
        <v>1.4117734552865818E-4</v>
      </c>
    </row>
    <row r="177" spans="1:13">
      <c r="A177">
        <v>2025</v>
      </c>
      <c r="B177" t="s">
        <v>89</v>
      </c>
      <c r="C177" s="25" t="s">
        <v>130</v>
      </c>
      <c r="D177" s="25" t="s">
        <v>154</v>
      </c>
      <c r="E177" s="65">
        <v>0</v>
      </c>
      <c r="F177" s="65">
        <v>5500</v>
      </c>
      <c r="G177" s="65">
        <f t="shared" si="7"/>
        <v>5500</v>
      </c>
      <c r="H177" s="23">
        <f>ROUND(IF($A177 ='Inflation Constants Table'!$E$1,E177,E177*(_xlfn.XLOOKUP($A177,'Inflation Constants Table'!$A:$A,'Inflation Constants Table'!$B:$B,0))),0)</f>
        <v>0</v>
      </c>
      <c r="I177" s="23">
        <f>ROUND(IF($A177 ='Inflation Constants Table'!$E$1,F177,F177*(_xlfn.XLOOKUP($A177,'Inflation Constants Table'!$A:$A,'Inflation Constants Table'!$B:$B,0))),0)</f>
        <v>5610</v>
      </c>
      <c r="J177" s="23">
        <f>ROUND(IF($A177 ='Inflation Constants Table'!$E$1,G177,G177*(_xlfn.XLOOKUP($A177,'Inflation Constants Table'!$A:$A,'Inflation Constants Table'!$B:$B,0))),0)</f>
        <v>5610</v>
      </c>
      <c r="K177" s="19">
        <f t="shared" si="8"/>
        <v>0</v>
      </c>
      <c r="L177" s="73">
        <f>_xlfn.XLOOKUP(A177,'SAPD GF as Pct of COSA GF'!A:A,'SAPD GF as Pct of COSA GF'!C:C)</f>
        <v>1701547788</v>
      </c>
      <c r="M177" s="19">
        <f t="shared" si="9"/>
        <v>3.2969982033792868E-6</v>
      </c>
    </row>
    <row r="178" spans="1:13">
      <c r="A178">
        <v>2025</v>
      </c>
      <c r="B178" t="s">
        <v>89</v>
      </c>
      <c r="C178" s="25" t="s">
        <v>130</v>
      </c>
      <c r="D178" s="25" t="s">
        <v>155</v>
      </c>
      <c r="E178" s="65">
        <v>0</v>
      </c>
      <c r="F178" s="65">
        <v>833789</v>
      </c>
      <c r="G178" s="65">
        <f t="shared" si="7"/>
        <v>833789</v>
      </c>
      <c r="H178" s="23">
        <f>ROUND(IF($A178 ='Inflation Constants Table'!$E$1,E178,E178*(_xlfn.XLOOKUP($A178,'Inflation Constants Table'!$A:$A,'Inflation Constants Table'!$B:$B,0))),0)</f>
        <v>0</v>
      </c>
      <c r="I178" s="23">
        <f>ROUND(IF($A178 ='Inflation Constants Table'!$E$1,F178,F178*(_xlfn.XLOOKUP($A178,'Inflation Constants Table'!$A:$A,'Inflation Constants Table'!$B:$B,0))),0)</f>
        <v>850465</v>
      </c>
      <c r="J178" s="23">
        <f>ROUND(IF($A178 ='Inflation Constants Table'!$E$1,G178,G178*(_xlfn.XLOOKUP($A178,'Inflation Constants Table'!$A:$A,'Inflation Constants Table'!$B:$B,0))),0)</f>
        <v>850465</v>
      </c>
      <c r="K178" s="19">
        <f t="shared" si="8"/>
        <v>0</v>
      </c>
      <c r="L178" s="73">
        <f>_xlfn.XLOOKUP(A178,'SAPD GF as Pct of COSA GF'!A:A,'SAPD GF as Pct of COSA GF'!C:C)</f>
        <v>1701547788</v>
      </c>
      <c r="M178" s="19">
        <f t="shared" si="9"/>
        <v>4.9981846292994033E-4</v>
      </c>
    </row>
    <row r="179" spans="1:13">
      <c r="A179">
        <v>2025</v>
      </c>
      <c r="B179" t="s">
        <v>89</v>
      </c>
      <c r="C179" s="25" t="s">
        <v>130</v>
      </c>
      <c r="D179" s="25" t="s">
        <v>156</v>
      </c>
      <c r="E179" s="65">
        <v>0</v>
      </c>
      <c r="F179" s="65">
        <v>80154</v>
      </c>
      <c r="G179" s="65">
        <f t="shared" si="7"/>
        <v>80154</v>
      </c>
      <c r="H179" s="23">
        <f>ROUND(IF($A179 ='Inflation Constants Table'!$E$1,E179,E179*(_xlfn.XLOOKUP($A179,'Inflation Constants Table'!$A:$A,'Inflation Constants Table'!$B:$B,0))),0)</f>
        <v>0</v>
      </c>
      <c r="I179" s="23">
        <f>ROUND(IF($A179 ='Inflation Constants Table'!$E$1,F179,F179*(_xlfn.XLOOKUP($A179,'Inflation Constants Table'!$A:$A,'Inflation Constants Table'!$B:$B,0))),0)</f>
        <v>81757</v>
      </c>
      <c r="J179" s="23">
        <f>ROUND(IF($A179 ='Inflation Constants Table'!$E$1,G179,G179*(_xlfn.XLOOKUP($A179,'Inflation Constants Table'!$A:$A,'Inflation Constants Table'!$B:$B,0))),0)</f>
        <v>81757</v>
      </c>
      <c r="K179" s="19">
        <f t="shared" si="8"/>
        <v>0</v>
      </c>
      <c r="L179" s="73">
        <f>_xlfn.XLOOKUP(A179,'SAPD GF as Pct of COSA GF'!A:A,'SAPD GF as Pct of COSA GF'!C:C)</f>
        <v>1701547788</v>
      </c>
      <c r="M179" s="19">
        <f t="shared" si="9"/>
        <v>4.8048606437376178E-5</v>
      </c>
    </row>
    <row r="180" spans="1:13">
      <c r="A180">
        <v>2025</v>
      </c>
      <c r="B180" t="s">
        <v>89</v>
      </c>
      <c r="C180" s="25" t="s">
        <v>130</v>
      </c>
      <c r="D180" s="25" t="s">
        <v>157</v>
      </c>
      <c r="E180" s="65">
        <v>0</v>
      </c>
      <c r="F180" s="65">
        <v>3000</v>
      </c>
      <c r="G180" s="65">
        <f t="shared" si="7"/>
        <v>3000</v>
      </c>
      <c r="H180" s="23">
        <f>ROUND(IF($A180 ='Inflation Constants Table'!$E$1,E180,E180*(_xlfn.XLOOKUP($A180,'Inflation Constants Table'!$A:$A,'Inflation Constants Table'!$B:$B,0))),0)</f>
        <v>0</v>
      </c>
      <c r="I180" s="23">
        <f>ROUND(IF($A180 ='Inflation Constants Table'!$E$1,F180,F180*(_xlfn.XLOOKUP($A180,'Inflation Constants Table'!$A:$A,'Inflation Constants Table'!$B:$B,0))),0)</f>
        <v>3060</v>
      </c>
      <c r="J180" s="23">
        <f>ROUND(IF($A180 ='Inflation Constants Table'!$E$1,G180,G180*(_xlfn.XLOOKUP($A180,'Inflation Constants Table'!$A:$A,'Inflation Constants Table'!$B:$B,0))),0)</f>
        <v>3060</v>
      </c>
      <c r="K180" s="19">
        <f t="shared" si="8"/>
        <v>0</v>
      </c>
      <c r="L180" s="73">
        <f>_xlfn.XLOOKUP(A180,'SAPD GF as Pct of COSA GF'!A:A,'SAPD GF as Pct of COSA GF'!C:C)</f>
        <v>1701547788</v>
      </c>
      <c r="M180" s="19">
        <f t="shared" si="9"/>
        <v>1.798362656388702E-6</v>
      </c>
    </row>
    <row r="181" spans="1:13">
      <c r="A181">
        <v>2025</v>
      </c>
      <c r="B181" t="s">
        <v>89</v>
      </c>
      <c r="C181" s="25" t="s">
        <v>130</v>
      </c>
      <c r="D181" s="25" t="s">
        <v>158</v>
      </c>
      <c r="E181" s="65">
        <v>0</v>
      </c>
      <c r="F181" s="65">
        <v>488740</v>
      </c>
      <c r="G181" s="65">
        <f t="shared" si="7"/>
        <v>488740</v>
      </c>
      <c r="H181" s="23">
        <f>ROUND(IF($A181 ='Inflation Constants Table'!$E$1,E181,E181*(_xlfn.XLOOKUP($A181,'Inflation Constants Table'!$A:$A,'Inflation Constants Table'!$B:$B,0))),0)</f>
        <v>0</v>
      </c>
      <c r="I181" s="23">
        <f>ROUND(IF($A181 ='Inflation Constants Table'!$E$1,F181,F181*(_xlfn.XLOOKUP($A181,'Inflation Constants Table'!$A:$A,'Inflation Constants Table'!$B:$B,0))),0)</f>
        <v>498515</v>
      </c>
      <c r="J181" s="23">
        <f>ROUND(IF($A181 ='Inflation Constants Table'!$E$1,G181,G181*(_xlfn.XLOOKUP($A181,'Inflation Constants Table'!$A:$A,'Inflation Constants Table'!$B:$B,0))),0)</f>
        <v>498515</v>
      </c>
      <c r="K181" s="19">
        <f t="shared" si="8"/>
        <v>0</v>
      </c>
      <c r="L181" s="73">
        <f>_xlfn.XLOOKUP(A181,'SAPD GF as Pct of COSA GF'!A:A,'SAPD GF as Pct of COSA GF'!C:C)</f>
        <v>1701547788</v>
      </c>
      <c r="M181" s="19">
        <f t="shared" si="9"/>
        <v>2.9297737243451431E-4</v>
      </c>
    </row>
    <row r="182" spans="1:13">
      <c r="A182">
        <v>2025</v>
      </c>
      <c r="B182" t="s">
        <v>89</v>
      </c>
      <c r="C182" s="25" t="s">
        <v>159</v>
      </c>
      <c r="D182" s="25" t="s">
        <v>160</v>
      </c>
      <c r="E182" s="65">
        <v>0</v>
      </c>
      <c r="F182" s="65">
        <v>16500</v>
      </c>
      <c r="G182" s="65">
        <f t="shared" si="7"/>
        <v>16500</v>
      </c>
      <c r="H182" s="23">
        <f>ROUND(IF($A182 ='Inflation Constants Table'!$E$1,E182,E182*(_xlfn.XLOOKUP($A182,'Inflation Constants Table'!$A:$A,'Inflation Constants Table'!$B:$B,0))),0)</f>
        <v>0</v>
      </c>
      <c r="I182" s="23">
        <f>ROUND(IF($A182 ='Inflation Constants Table'!$E$1,F182,F182*(_xlfn.XLOOKUP($A182,'Inflation Constants Table'!$A:$A,'Inflation Constants Table'!$B:$B,0))),0)</f>
        <v>16830</v>
      </c>
      <c r="J182" s="23">
        <f>ROUND(IF($A182 ='Inflation Constants Table'!$E$1,G182,G182*(_xlfn.XLOOKUP($A182,'Inflation Constants Table'!$A:$A,'Inflation Constants Table'!$B:$B,0))),0)</f>
        <v>16830</v>
      </c>
      <c r="K182" s="19">
        <f t="shared" si="8"/>
        <v>0</v>
      </c>
      <c r="L182" s="73">
        <f>_xlfn.XLOOKUP(A182,'SAPD GF as Pct of COSA GF'!A:A,'SAPD GF as Pct of COSA GF'!C:C)</f>
        <v>1701547788</v>
      </c>
      <c r="M182" s="19">
        <f t="shared" si="9"/>
        <v>9.8909946101378618E-6</v>
      </c>
    </row>
    <row r="183" spans="1:13">
      <c r="A183">
        <v>2025</v>
      </c>
      <c r="B183" t="s">
        <v>89</v>
      </c>
      <c r="C183" s="25" t="s">
        <v>159</v>
      </c>
      <c r="D183" s="25" t="s">
        <v>161</v>
      </c>
      <c r="E183" s="65">
        <v>1684742</v>
      </c>
      <c r="F183" s="65">
        <v>1082164</v>
      </c>
      <c r="G183" s="65">
        <f t="shared" si="7"/>
        <v>2766906</v>
      </c>
      <c r="H183" s="23">
        <f>ROUND(IF($A183 ='Inflation Constants Table'!$E$1,E183,E183*(_xlfn.XLOOKUP($A183,'Inflation Constants Table'!$A:$A,'Inflation Constants Table'!$B:$B,0))),0)</f>
        <v>1718437</v>
      </c>
      <c r="I183" s="23">
        <f>ROUND(IF($A183 ='Inflation Constants Table'!$E$1,F183,F183*(_xlfn.XLOOKUP($A183,'Inflation Constants Table'!$A:$A,'Inflation Constants Table'!$B:$B,0))),0)</f>
        <v>1103807</v>
      </c>
      <c r="J183" s="23">
        <f>ROUND(IF($A183 ='Inflation Constants Table'!$E$1,G183,G183*(_xlfn.XLOOKUP($A183,'Inflation Constants Table'!$A:$A,'Inflation Constants Table'!$B:$B,0))),0)</f>
        <v>2822244</v>
      </c>
      <c r="K183" s="19">
        <f t="shared" si="8"/>
        <v>0.60889030147641376</v>
      </c>
      <c r="L183" s="73">
        <f>_xlfn.XLOOKUP(A183,'SAPD GF as Pct of COSA GF'!A:A,'SAPD GF as Pct of COSA GF'!C:C)</f>
        <v>1701547788</v>
      </c>
      <c r="M183" s="19">
        <f t="shared" si="9"/>
        <v>1.658633404188587E-3</v>
      </c>
    </row>
    <row r="184" spans="1:13">
      <c r="A184">
        <v>2025</v>
      </c>
      <c r="B184" t="s">
        <v>89</v>
      </c>
      <c r="C184" s="25" t="s">
        <v>159</v>
      </c>
      <c r="D184" s="25" t="s">
        <v>162</v>
      </c>
      <c r="E184" s="65">
        <v>0</v>
      </c>
      <c r="F184" s="65">
        <v>613340</v>
      </c>
      <c r="G184" s="65">
        <f t="shared" si="7"/>
        <v>613340</v>
      </c>
      <c r="H184" s="23">
        <f>ROUND(IF($A184 ='Inflation Constants Table'!$E$1,E184,E184*(_xlfn.XLOOKUP($A184,'Inflation Constants Table'!$A:$A,'Inflation Constants Table'!$B:$B,0))),0)</f>
        <v>0</v>
      </c>
      <c r="I184" s="23">
        <f>ROUND(IF($A184 ='Inflation Constants Table'!$E$1,F184,F184*(_xlfn.XLOOKUP($A184,'Inflation Constants Table'!$A:$A,'Inflation Constants Table'!$B:$B,0))),0)</f>
        <v>625607</v>
      </c>
      <c r="J184" s="23">
        <f>ROUND(IF($A184 ='Inflation Constants Table'!$E$1,G184,G184*(_xlfn.XLOOKUP($A184,'Inflation Constants Table'!$A:$A,'Inflation Constants Table'!$B:$B,0))),0)</f>
        <v>625607</v>
      </c>
      <c r="K184" s="19">
        <f t="shared" si="8"/>
        <v>0</v>
      </c>
      <c r="L184" s="73">
        <f>_xlfn.XLOOKUP(A184,'SAPD GF as Pct of COSA GF'!A:A,'SAPD GF as Pct of COSA GF'!C:C)</f>
        <v>1701547788</v>
      </c>
      <c r="M184" s="19">
        <f t="shared" si="9"/>
        <v>3.6766936809652504E-4</v>
      </c>
    </row>
    <row r="185" spans="1:13">
      <c r="A185">
        <v>2025</v>
      </c>
      <c r="B185" t="s">
        <v>89</v>
      </c>
      <c r="C185" s="25" t="s">
        <v>159</v>
      </c>
      <c r="D185" s="25" t="s">
        <v>163</v>
      </c>
      <c r="E185" s="65">
        <v>0</v>
      </c>
      <c r="F185" s="65">
        <v>24244</v>
      </c>
      <c r="G185" s="65">
        <f t="shared" si="7"/>
        <v>24244</v>
      </c>
      <c r="H185" s="23">
        <f>ROUND(IF($A185 ='Inflation Constants Table'!$E$1,E185,E185*(_xlfn.XLOOKUP($A185,'Inflation Constants Table'!$A:$A,'Inflation Constants Table'!$B:$B,0))),0)</f>
        <v>0</v>
      </c>
      <c r="I185" s="23">
        <f>ROUND(IF($A185 ='Inflation Constants Table'!$E$1,F185,F185*(_xlfn.XLOOKUP($A185,'Inflation Constants Table'!$A:$A,'Inflation Constants Table'!$B:$B,0))),0)</f>
        <v>24729</v>
      </c>
      <c r="J185" s="23">
        <f>ROUND(IF($A185 ='Inflation Constants Table'!$E$1,G185,G185*(_xlfn.XLOOKUP($A185,'Inflation Constants Table'!$A:$A,'Inflation Constants Table'!$B:$B,0))),0)</f>
        <v>24729</v>
      </c>
      <c r="K185" s="19">
        <f t="shared" si="8"/>
        <v>0</v>
      </c>
      <c r="L185" s="73">
        <f>_xlfn.XLOOKUP(A185,'SAPD GF as Pct of COSA GF'!A:A,'SAPD GF as Pct of COSA GF'!C:C)</f>
        <v>1701547788</v>
      </c>
      <c r="M185" s="19">
        <f t="shared" si="9"/>
        <v>1.4533238604521638E-5</v>
      </c>
    </row>
    <row r="186" spans="1:13">
      <c r="A186">
        <v>2025</v>
      </c>
      <c r="B186" t="s">
        <v>89</v>
      </c>
      <c r="C186" s="25" t="s">
        <v>159</v>
      </c>
      <c r="D186" s="25" t="s">
        <v>164</v>
      </c>
      <c r="E186" s="65">
        <v>0</v>
      </c>
      <c r="F186" s="65">
        <v>260498</v>
      </c>
      <c r="G186" s="65">
        <f t="shared" si="7"/>
        <v>260498</v>
      </c>
      <c r="H186" s="23">
        <f>ROUND(IF($A186 ='Inflation Constants Table'!$E$1,E186,E186*(_xlfn.XLOOKUP($A186,'Inflation Constants Table'!$A:$A,'Inflation Constants Table'!$B:$B,0))),0)</f>
        <v>0</v>
      </c>
      <c r="I186" s="23">
        <f>ROUND(IF($A186 ='Inflation Constants Table'!$E$1,F186,F186*(_xlfn.XLOOKUP($A186,'Inflation Constants Table'!$A:$A,'Inflation Constants Table'!$B:$B,0))),0)</f>
        <v>265708</v>
      </c>
      <c r="J186" s="23">
        <f>ROUND(IF($A186 ='Inflation Constants Table'!$E$1,G186,G186*(_xlfn.XLOOKUP($A186,'Inflation Constants Table'!$A:$A,'Inflation Constants Table'!$B:$B,0))),0)</f>
        <v>265708</v>
      </c>
      <c r="K186" s="19">
        <f t="shared" si="8"/>
        <v>0</v>
      </c>
      <c r="L186" s="73">
        <f>_xlfn.XLOOKUP(A186,'SAPD GF as Pct of COSA GF'!A:A,'SAPD GF as Pct of COSA GF'!C:C)</f>
        <v>1701547788</v>
      </c>
      <c r="M186" s="19">
        <f t="shared" si="9"/>
        <v>1.5615664859598995E-4</v>
      </c>
    </row>
    <row r="187" spans="1:13">
      <c r="A187">
        <v>2025</v>
      </c>
      <c r="B187" t="s">
        <v>89</v>
      </c>
      <c r="C187" s="25" t="s">
        <v>159</v>
      </c>
      <c r="D187" s="25" t="s">
        <v>165</v>
      </c>
      <c r="E187" s="65">
        <v>0</v>
      </c>
      <c r="F187" s="65">
        <v>2000</v>
      </c>
      <c r="G187" s="65">
        <f t="shared" si="7"/>
        <v>2000</v>
      </c>
      <c r="H187" s="23">
        <f>ROUND(IF($A187 ='Inflation Constants Table'!$E$1,E187,E187*(_xlfn.XLOOKUP($A187,'Inflation Constants Table'!$A:$A,'Inflation Constants Table'!$B:$B,0))),0)</f>
        <v>0</v>
      </c>
      <c r="I187" s="23">
        <f>ROUND(IF($A187 ='Inflation Constants Table'!$E$1,F187,F187*(_xlfn.XLOOKUP($A187,'Inflation Constants Table'!$A:$A,'Inflation Constants Table'!$B:$B,0))),0)</f>
        <v>2040</v>
      </c>
      <c r="J187" s="23">
        <f>ROUND(IF($A187 ='Inflation Constants Table'!$E$1,G187,G187*(_xlfn.XLOOKUP($A187,'Inflation Constants Table'!$A:$A,'Inflation Constants Table'!$B:$B,0))),0)</f>
        <v>2040</v>
      </c>
      <c r="K187" s="19">
        <f t="shared" si="8"/>
        <v>0</v>
      </c>
      <c r="L187" s="73">
        <f>_xlfn.XLOOKUP(A187,'SAPD GF as Pct of COSA GF'!A:A,'SAPD GF as Pct of COSA GF'!C:C)</f>
        <v>1701547788</v>
      </c>
      <c r="M187" s="19">
        <f t="shared" si="9"/>
        <v>1.1989084375924681E-6</v>
      </c>
    </row>
    <row r="188" spans="1:13">
      <c r="A188">
        <v>2025</v>
      </c>
      <c r="B188" t="s">
        <v>89</v>
      </c>
      <c r="C188" s="25" t="s">
        <v>159</v>
      </c>
      <c r="D188" s="25" t="s">
        <v>166</v>
      </c>
      <c r="E188" s="65">
        <v>371976</v>
      </c>
      <c r="F188" s="65">
        <v>30540</v>
      </c>
      <c r="G188" s="65">
        <f t="shared" si="7"/>
        <v>402516</v>
      </c>
      <c r="H188" s="23">
        <f>ROUND(IF($A188 ='Inflation Constants Table'!$E$1,E188,E188*(_xlfn.XLOOKUP($A188,'Inflation Constants Table'!$A:$A,'Inflation Constants Table'!$B:$B,0))),0)</f>
        <v>379416</v>
      </c>
      <c r="I188" s="23">
        <f>ROUND(IF($A188 ='Inflation Constants Table'!$E$1,F188,F188*(_xlfn.XLOOKUP($A188,'Inflation Constants Table'!$A:$A,'Inflation Constants Table'!$B:$B,0))),0)</f>
        <v>31151</v>
      </c>
      <c r="J188" s="23">
        <f>ROUND(IF($A188 ='Inflation Constants Table'!$E$1,G188,G188*(_xlfn.XLOOKUP($A188,'Inflation Constants Table'!$A:$A,'Inflation Constants Table'!$B:$B,0))),0)</f>
        <v>410566</v>
      </c>
      <c r="K188" s="19">
        <f t="shared" si="8"/>
        <v>0.9241291290559861</v>
      </c>
      <c r="L188" s="73">
        <f>_xlfn.XLOOKUP(A188,'SAPD GF as Pct of COSA GF'!A:A,'SAPD GF as Pct of COSA GF'!C:C)</f>
        <v>1701547788</v>
      </c>
      <c r="M188" s="19">
        <f t="shared" si="9"/>
        <v>2.4128972626891629E-4</v>
      </c>
    </row>
    <row r="189" spans="1:13">
      <c r="A189">
        <v>2025</v>
      </c>
      <c r="B189" t="s">
        <v>89</v>
      </c>
      <c r="C189" s="25" t="s">
        <v>159</v>
      </c>
      <c r="D189" s="25" t="s">
        <v>167</v>
      </c>
      <c r="E189" s="65">
        <v>0</v>
      </c>
      <c r="F189" s="65">
        <v>6836</v>
      </c>
      <c r="G189" s="65">
        <f t="shared" si="7"/>
        <v>6836</v>
      </c>
      <c r="H189" s="23">
        <f>ROUND(IF($A189 ='Inflation Constants Table'!$E$1,E189,E189*(_xlfn.XLOOKUP($A189,'Inflation Constants Table'!$A:$A,'Inflation Constants Table'!$B:$B,0))),0)</f>
        <v>0</v>
      </c>
      <c r="I189" s="23">
        <f>ROUND(IF($A189 ='Inflation Constants Table'!$E$1,F189,F189*(_xlfn.XLOOKUP($A189,'Inflation Constants Table'!$A:$A,'Inflation Constants Table'!$B:$B,0))),0)</f>
        <v>6973</v>
      </c>
      <c r="J189" s="23">
        <f>ROUND(IF($A189 ='Inflation Constants Table'!$E$1,G189,G189*(_xlfn.XLOOKUP($A189,'Inflation Constants Table'!$A:$A,'Inflation Constants Table'!$B:$B,0))),0)</f>
        <v>6973</v>
      </c>
      <c r="K189" s="19">
        <f t="shared" si="8"/>
        <v>0</v>
      </c>
      <c r="L189" s="73">
        <f>_xlfn.XLOOKUP(A189,'SAPD GF as Pct of COSA GF'!A:A,'SAPD GF as Pct of COSA GF'!C:C)</f>
        <v>1701547788</v>
      </c>
      <c r="M189" s="19">
        <f t="shared" si="9"/>
        <v>4.098033595751117E-6</v>
      </c>
    </row>
    <row r="190" spans="1:13">
      <c r="A190">
        <v>2025</v>
      </c>
      <c r="B190" t="s">
        <v>89</v>
      </c>
      <c r="C190" s="25" t="s">
        <v>159</v>
      </c>
      <c r="D190" s="25" t="s">
        <v>168</v>
      </c>
      <c r="E190" s="65">
        <v>0</v>
      </c>
      <c r="F190" s="65">
        <v>7820</v>
      </c>
      <c r="G190" s="65">
        <f t="shared" si="7"/>
        <v>7820</v>
      </c>
      <c r="H190" s="23">
        <f>ROUND(IF($A190 ='Inflation Constants Table'!$E$1,E190,E190*(_xlfn.XLOOKUP($A190,'Inflation Constants Table'!$A:$A,'Inflation Constants Table'!$B:$B,0))),0)</f>
        <v>0</v>
      </c>
      <c r="I190" s="23">
        <f>ROUND(IF($A190 ='Inflation Constants Table'!$E$1,F190,F190*(_xlfn.XLOOKUP($A190,'Inflation Constants Table'!$A:$A,'Inflation Constants Table'!$B:$B,0))),0)</f>
        <v>7976</v>
      </c>
      <c r="J190" s="23">
        <f>ROUND(IF($A190 ='Inflation Constants Table'!$E$1,G190,G190*(_xlfn.XLOOKUP($A190,'Inflation Constants Table'!$A:$A,'Inflation Constants Table'!$B:$B,0))),0)</f>
        <v>7976</v>
      </c>
      <c r="K190" s="19">
        <f t="shared" si="8"/>
        <v>0</v>
      </c>
      <c r="L190" s="73">
        <f>_xlfn.XLOOKUP(A190,'SAPD GF as Pct of COSA GF'!A:A,'SAPD GF as Pct of COSA GF'!C:C)</f>
        <v>1701547788</v>
      </c>
      <c r="M190" s="19">
        <f t="shared" si="9"/>
        <v>4.6874969109007471E-6</v>
      </c>
    </row>
    <row r="191" spans="1:13">
      <c r="A191">
        <v>2025</v>
      </c>
      <c r="B191" t="s">
        <v>89</v>
      </c>
      <c r="C191" s="25" t="s">
        <v>159</v>
      </c>
      <c r="D191" s="25" t="s">
        <v>169</v>
      </c>
      <c r="E191" s="65">
        <v>0</v>
      </c>
      <c r="F191" s="65">
        <v>3300</v>
      </c>
      <c r="G191" s="65">
        <f t="shared" si="7"/>
        <v>3300</v>
      </c>
      <c r="H191" s="23">
        <f>ROUND(IF($A191 ='Inflation Constants Table'!$E$1,E191,E191*(_xlfn.XLOOKUP($A191,'Inflation Constants Table'!$A:$A,'Inflation Constants Table'!$B:$B,0))),0)</f>
        <v>0</v>
      </c>
      <c r="I191" s="23">
        <f>ROUND(IF($A191 ='Inflation Constants Table'!$E$1,F191,F191*(_xlfn.XLOOKUP($A191,'Inflation Constants Table'!$A:$A,'Inflation Constants Table'!$B:$B,0))),0)</f>
        <v>3366</v>
      </c>
      <c r="J191" s="23">
        <f>ROUND(IF($A191 ='Inflation Constants Table'!$E$1,G191,G191*(_xlfn.XLOOKUP($A191,'Inflation Constants Table'!$A:$A,'Inflation Constants Table'!$B:$B,0))),0)</f>
        <v>3366</v>
      </c>
      <c r="K191" s="19">
        <f t="shared" si="8"/>
        <v>0</v>
      </c>
      <c r="L191" s="73">
        <f>_xlfn.XLOOKUP(A191,'SAPD GF as Pct of COSA GF'!A:A,'SAPD GF as Pct of COSA GF'!C:C)</f>
        <v>1701547788</v>
      </c>
      <c r="M191" s="19">
        <f t="shared" si="9"/>
        <v>1.9781989220275723E-6</v>
      </c>
    </row>
    <row r="192" spans="1:13">
      <c r="A192">
        <v>2025</v>
      </c>
      <c r="B192" t="s">
        <v>89</v>
      </c>
      <c r="C192" s="25" t="s">
        <v>159</v>
      </c>
      <c r="D192" s="25" t="s">
        <v>170</v>
      </c>
      <c r="E192" s="65">
        <v>0</v>
      </c>
      <c r="F192" s="65">
        <v>34405</v>
      </c>
      <c r="G192" s="65">
        <f t="shared" si="7"/>
        <v>34405</v>
      </c>
      <c r="H192" s="23">
        <f>ROUND(IF($A192 ='Inflation Constants Table'!$E$1,E192,E192*(_xlfn.XLOOKUP($A192,'Inflation Constants Table'!$A:$A,'Inflation Constants Table'!$B:$B,0))),0)</f>
        <v>0</v>
      </c>
      <c r="I192" s="23">
        <f>ROUND(IF($A192 ='Inflation Constants Table'!$E$1,F192,F192*(_xlfn.XLOOKUP($A192,'Inflation Constants Table'!$A:$A,'Inflation Constants Table'!$B:$B,0))),0)</f>
        <v>35093</v>
      </c>
      <c r="J192" s="23">
        <f>ROUND(IF($A192 ='Inflation Constants Table'!$E$1,G192,G192*(_xlfn.XLOOKUP($A192,'Inflation Constants Table'!$A:$A,'Inflation Constants Table'!$B:$B,0))),0)</f>
        <v>35093</v>
      </c>
      <c r="K192" s="19">
        <f t="shared" si="8"/>
        <v>0</v>
      </c>
      <c r="L192" s="73">
        <f>_xlfn.XLOOKUP(A192,'SAPD GF as Pct of COSA GF'!A:A,'SAPD GF as Pct of COSA GF'!C:C)</f>
        <v>1701547788</v>
      </c>
      <c r="M192" s="19">
        <f t="shared" si="9"/>
        <v>2.0624163627662981E-5</v>
      </c>
    </row>
    <row r="193" spans="1:13">
      <c r="A193">
        <v>2025</v>
      </c>
      <c r="B193" t="s">
        <v>89</v>
      </c>
      <c r="C193" s="25" t="s">
        <v>159</v>
      </c>
      <c r="D193" s="25" t="s">
        <v>171</v>
      </c>
      <c r="E193" s="65">
        <v>0</v>
      </c>
      <c r="F193" s="65">
        <v>20000</v>
      </c>
      <c r="G193" s="65">
        <f t="shared" si="7"/>
        <v>20000</v>
      </c>
      <c r="H193" s="23">
        <f>ROUND(IF($A193 ='Inflation Constants Table'!$E$1,E193,E193*(_xlfn.XLOOKUP($A193,'Inflation Constants Table'!$A:$A,'Inflation Constants Table'!$B:$B,0))),0)</f>
        <v>0</v>
      </c>
      <c r="I193" s="23">
        <f>ROUND(IF($A193 ='Inflation Constants Table'!$E$1,F193,F193*(_xlfn.XLOOKUP($A193,'Inflation Constants Table'!$A:$A,'Inflation Constants Table'!$B:$B,0))),0)</f>
        <v>20400</v>
      </c>
      <c r="J193" s="23">
        <f>ROUND(IF($A193 ='Inflation Constants Table'!$E$1,G193,G193*(_xlfn.XLOOKUP($A193,'Inflation Constants Table'!$A:$A,'Inflation Constants Table'!$B:$B,0))),0)</f>
        <v>20400</v>
      </c>
      <c r="K193" s="19">
        <f t="shared" si="8"/>
        <v>0</v>
      </c>
      <c r="L193" s="73">
        <f>_xlfn.XLOOKUP(A193,'SAPD GF as Pct of COSA GF'!A:A,'SAPD GF as Pct of COSA GF'!C:C)</f>
        <v>1701547788</v>
      </c>
      <c r="M193" s="19">
        <f t="shared" si="9"/>
        <v>1.198908437592468E-5</v>
      </c>
    </row>
    <row r="194" spans="1:13">
      <c r="A194">
        <v>2025</v>
      </c>
      <c r="B194" t="s">
        <v>89</v>
      </c>
      <c r="C194" s="25" t="s">
        <v>159</v>
      </c>
      <c r="D194" s="25" t="s">
        <v>172</v>
      </c>
      <c r="E194" s="65">
        <v>405919</v>
      </c>
      <c r="F194" s="65">
        <v>619703</v>
      </c>
      <c r="G194" s="65">
        <f t="shared" si="7"/>
        <v>1025622</v>
      </c>
      <c r="H194" s="23">
        <f>ROUND(IF($A194 ='Inflation Constants Table'!$E$1,E194,E194*(_xlfn.XLOOKUP($A194,'Inflation Constants Table'!$A:$A,'Inflation Constants Table'!$B:$B,0))),0)</f>
        <v>414037</v>
      </c>
      <c r="I194" s="23">
        <f>ROUND(IF($A194 ='Inflation Constants Table'!$E$1,F194,F194*(_xlfn.XLOOKUP($A194,'Inflation Constants Table'!$A:$A,'Inflation Constants Table'!$B:$B,0))),0)</f>
        <v>632097</v>
      </c>
      <c r="J194" s="23">
        <f>ROUND(IF($A194 ='Inflation Constants Table'!$E$1,G194,G194*(_xlfn.XLOOKUP($A194,'Inflation Constants Table'!$A:$A,'Inflation Constants Table'!$B:$B,0))),0)</f>
        <v>1046134</v>
      </c>
      <c r="K194" s="19">
        <f t="shared" si="8"/>
        <v>0.39577816990939974</v>
      </c>
      <c r="L194" s="73">
        <f>_xlfn.XLOOKUP(A194,'SAPD GF as Pct of COSA GF'!A:A,'SAPD GF as Pct of COSA GF'!C:C)</f>
        <v>1701547788</v>
      </c>
      <c r="M194" s="19">
        <f t="shared" si="9"/>
        <v>6.1481317620213673E-4</v>
      </c>
    </row>
    <row r="195" spans="1:13">
      <c r="A195">
        <v>2025</v>
      </c>
      <c r="B195" t="s">
        <v>89</v>
      </c>
      <c r="C195" s="25" t="s">
        <v>159</v>
      </c>
      <c r="D195" s="25" t="s">
        <v>173</v>
      </c>
      <c r="E195" s="65">
        <v>108646</v>
      </c>
      <c r="F195" s="65">
        <v>916488</v>
      </c>
      <c r="G195" s="65">
        <f t="shared" ref="G195:G258" si="10">E195+F195</f>
        <v>1025134</v>
      </c>
      <c r="H195" s="23">
        <f>ROUND(IF($A195 ='Inflation Constants Table'!$E$1,E195,E195*(_xlfn.XLOOKUP($A195,'Inflation Constants Table'!$A:$A,'Inflation Constants Table'!$B:$B,0))),0)</f>
        <v>110819</v>
      </c>
      <c r="I195" s="23">
        <f>ROUND(IF($A195 ='Inflation Constants Table'!$E$1,F195,F195*(_xlfn.XLOOKUP($A195,'Inflation Constants Table'!$A:$A,'Inflation Constants Table'!$B:$B,0))),0)</f>
        <v>934818</v>
      </c>
      <c r="J195" s="23">
        <f>ROUND(IF($A195 ='Inflation Constants Table'!$E$1,G195,G195*(_xlfn.XLOOKUP($A195,'Inflation Constants Table'!$A:$A,'Inflation Constants Table'!$B:$B,0))),0)</f>
        <v>1045637</v>
      </c>
      <c r="K195" s="19">
        <f t="shared" ref="K195:K258" si="11">IF(J195 = 0, 0, H195/J195)</f>
        <v>0.10598228639575684</v>
      </c>
      <c r="L195" s="73">
        <f>_xlfn.XLOOKUP(A195,'SAPD GF as Pct of COSA GF'!A:A,'SAPD GF as Pct of COSA GF'!C:C)</f>
        <v>1701547788</v>
      </c>
      <c r="M195" s="19">
        <f t="shared" ref="M195:M258" si="12">J195/L195</f>
        <v>6.1452108919552719E-4</v>
      </c>
    </row>
    <row r="196" spans="1:13">
      <c r="A196">
        <v>2025</v>
      </c>
      <c r="B196" t="s">
        <v>89</v>
      </c>
      <c r="C196" s="25" t="s">
        <v>159</v>
      </c>
      <c r="D196" s="25" t="s">
        <v>174</v>
      </c>
      <c r="E196" s="65">
        <v>119931</v>
      </c>
      <c r="F196" s="65">
        <v>900</v>
      </c>
      <c r="G196" s="65">
        <f t="shared" si="10"/>
        <v>120831</v>
      </c>
      <c r="H196" s="23">
        <f>ROUND(IF($A196 ='Inflation Constants Table'!$E$1,E196,E196*(_xlfn.XLOOKUP($A196,'Inflation Constants Table'!$A:$A,'Inflation Constants Table'!$B:$B,0))),0)</f>
        <v>122330</v>
      </c>
      <c r="I196" s="23">
        <f>ROUND(IF($A196 ='Inflation Constants Table'!$E$1,F196,F196*(_xlfn.XLOOKUP($A196,'Inflation Constants Table'!$A:$A,'Inflation Constants Table'!$B:$B,0))),0)</f>
        <v>918</v>
      </c>
      <c r="J196" s="23">
        <f>ROUND(IF($A196 ='Inflation Constants Table'!$E$1,G196,G196*(_xlfn.XLOOKUP($A196,'Inflation Constants Table'!$A:$A,'Inflation Constants Table'!$B:$B,0))),0)</f>
        <v>123248</v>
      </c>
      <c r="K196" s="19">
        <f t="shared" si="11"/>
        <v>0.99255160327145264</v>
      </c>
      <c r="L196" s="73">
        <f>_xlfn.XLOOKUP(A196,'SAPD GF as Pct of COSA GF'!A:A,'SAPD GF as Pct of COSA GF'!C:C)</f>
        <v>1701547788</v>
      </c>
      <c r="M196" s="19">
        <f t="shared" si="12"/>
        <v>7.2432876037449261E-5</v>
      </c>
    </row>
    <row r="197" spans="1:13">
      <c r="A197">
        <v>2025</v>
      </c>
      <c r="B197" t="s">
        <v>89</v>
      </c>
      <c r="C197" s="25" t="s">
        <v>159</v>
      </c>
      <c r="D197" s="25" t="s">
        <v>175</v>
      </c>
      <c r="E197" s="65">
        <v>0</v>
      </c>
      <c r="F197" s="65">
        <v>93268</v>
      </c>
      <c r="G197" s="65">
        <f t="shared" si="10"/>
        <v>93268</v>
      </c>
      <c r="H197" s="23">
        <f>ROUND(IF($A197 ='Inflation Constants Table'!$E$1,E197,E197*(_xlfn.XLOOKUP($A197,'Inflation Constants Table'!$A:$A,'Inflation Constants Table'!$B:$B,0))),0)</f>
        <v>0</v>
      </c>
      <c r="I197" s="23">
        <f>ROUND(IF($A197 ='Inflation Constants Table'!$E$1,F197,F197*(_xlfn.XLOOKUP($A197,'Inflation Constants Table'!$A:$A,'Inflation Constants Table'!$B:$B,0))),0)</f>
        <v>95133</v>
      </c>
      <c r="J197" s="23">
        <f>ROUND(IF($A197 ='Inflation Constants Table'!$E$1,G197,G197*(_xlfn.XLOOKUP($A197,'Inflation Constants Table'!$A:$A,'Inflation Constants Table'!$B:$B,0))),0)</f>
        <v>95133</v>
      </c>
      <c r="K197" s="19">
        <f t="shared" si="11"/>
        <v>0</v>
      </c>
      <c r="L197" s="73">
        <f>_xlfn.XLOOKUP(A197,'SAPD GF as Pct of COSA GF'!A:A,'SAPD GF as Pct of COSA GF'!C:C)</f>
        <v>1701547788</v>
      </c>
      <c r="M197" s="19">
        <f t="shared" si="12"/>
        <v>5.5909684506609932E-5</v>
      </c>
    </row>
    <row r="198" spans="1:13">
      <c r="A198">
        <v>2025</v>
      </c>
      <c r="B198" t="s">
        <v>89</v>
      </c>
      <c r="C198" s="25" t="s">
        <v>159</v>
      </c>
      <c r="D198" s="25" t="s">
        <v>176</v>
      </c>
      <c r="E198" s="65">
        <v>0</v>
      </c>
      <c r="F198" s="65">
        <v>1000</v>
      </c>
      <c r="G198" s="65">
        <f t="shared" si="10"/>
        <v>1000</v>
      </c>
      <c r="H198" s="23">
        <f>ROUND(IF($A198 ='Inflation Constants Table'!$E$1,E198,E198*(_xlfn.XLOOKUP($A198,'Inflation Constants Table'!$A:$A,'Inflation Constants Table'!$B:$B,0))),0)</f>
        <v>0</v>
      </c>
      <c r="I198" s="23">
        <f>ROUND(IF($A198 ='Inflation Constants Table'!$E$1,F198,F198*(_xlfn.XLOOKUP($A198,'Inflation Constants Table'!$A:$A,'Inflation Constants Table'!$B:$B,0))),0)</f>
        <v>1020</v>
      </c>
      <c r="J198" s="23">
        <f>ROUND(IF($A198 ='Inflation Constants Table'!$E$1,G198,G198*(_xlfn.XLOOKUP($A198,'Inflation Constants Table'!$A:$A,'Inflation Constants Table'!$B:$B,0))),0)</f>
        <v>1020</v>
      </c>
      <c r="K198" s="19">
        <f t="shared" si="11"/>
        <v>0</v>
      </c>
      <c r="L198" s="73">
        <f>_xlfn.XLOOKUP(A198,'SAPD GF as Pct of COSA GF'!A:A,'SAPD GF as Pct of COSA GF'!C:C)</f>
        <v>1701547788</v>
      </c>
      <c r="M198" s="19">
        <f t="shared" si="12"/>
        <v>5.9945421879623404E-7</v>
      </c>
    </row>
    <row r="199" spans="1:13">
      <c r="A199">
        <v>2025</v>
      </c>
      <c r="B199" t="s">
        <v>89</v>
      </c>
      <c r="C199" s="25" t="s">
        <v>177</v>
      </c>
      <c r="D199" s="25" t="s">
        <v>178</v>
      </c>
      <c r="E199" s="65">
        <v>0</v>
      </c>
      <c r="F199" s="65">
        <v>10000</v>
      </c>
      <c r="G199" s="65">
        <f t="shared" si="10"/>
        <v>10000</v>
      </c>
      <c r="H199" s="23">
        <f>ROUND(IF($A199 ='Inflation Constants Table'!$E$1,E199,E199*(_xlfn.XLOOKUP($A199,'Inflation Constants Table'!$A:$A,'Inflation Constants Table'!$B:$B,0))),0)</f>
        <v>0</v>
      </c>
      <c r="I199" s="23">
        <f>ROUND(IF($A199 ='Inflation Constants Table'!$E$1,F199,F199*(_xlfn.XLOOKUP($A199,'Inflation Constants Table'!$A:$A,'Inflation Constants Table'!$B:$B,0))),0)</f>
        <v>10200</v>
      </c>
      <c r="J199" s="23">
        <f>ROUND(IF($A199 ='Inflation Constants Table'!$E$1,G199,G199*(_xlfn.XLOOKUP($A199,'Inflation Constants Table'!$A:$A,'Inflation Constants Table'!$B:$B,0))),0)</f>
        <v>10200</v>
      </c>
      <c r="K199" s="19">
        <f t="shared" si="11"/>
        <v>0</v>
      </c>
      <c r="L199" s="73">
        <f>_xlfn.XLOOKUP(A199,'SAPD GF as Pct of COSA GF'!A:A,'SAPD GF as Pct of COSA GF'!C:C)</f>
        <v>1701547788</v>
      </c>
      <c r="M199" s="19">
        <f t="shared" si="12"/>
        <v>5.9945421879623402E-6</v>
      </c>
    </row>
    <row r="200" spans="1:13">
      <c r="A200">
        <v>2025</v>
      </c>
      <c r="B200" t="s">
        <v>89</v>
      </c>
      <c r="C200" s="25" t="s">
        <v>177</v>
      </c>
      <c r="D200" s="25" t="s">
        <v>179</v>
      </c>
      <c r="E200" s="65">
        <v>0</v>
      </c>
      <c r="F200" s="65">
        <v>5000</v>
      </c>
      <c r="G200" s="65">
        <f t="shared" si="10"/>
        <v>5000</v>
      </c>
      <c r="H200" s="23">
        <f>ROUND(IF($A200 ='Inflation Constants Table'!$E$1,E200,E200*(_xlfn.XLOOKUP($A200,'Inflation Constants Table'!$A:$A,'Inflation Constants Table'!$B:$B,0))),0)</f>
        <v>0</v>
      </c>
      <c r="I200" s="23">
        <f>ROUND(IF($A200 ='Inflation Constants Table'!$E$1,F200,F200*(_xlfn.XLOOKUP($A200,'Inflation Constants Table'!$A:$A,'Inflation Constants Table'!$B:$B,0))),0)</f>
        <v>5100</v>
      </c>
      <c r="J200" s="23">
        <f>ROUND(IF($A200 ='Inflation Constants Table'!$E$1,G200,G200*(_xlfn.XLOOKUP($A200,'Inflation Constants Table'!$A:$A,'Inflation Constants Table'!$B:$B,0))),0)</f>
        <v>5100</v>
      </c>
      <c r="K200" s="19">
        <f t="shared" si="11"/>
        <v>0</v>
      </c>
      <c r="L200" s="73">
        <f>_xlfn.XLOOKUP(A200,'SAPD GF as Pct of COSA GF'!A:A,'SAPD GF as Pct of COSA GF'!C:C)</f>
        <v>1701547788</v>
      </c>
      <c r="M200" s="19">
        <f t="shared" si="12"/>
        <v>2.9972710939811701E-6</v>
      </c>
    </row>
    <row r="201" spans="1:13">
      <c r="A201">
        <v>2025</v>
      </c>
      <c r="B201" t="s">
        <v>89</v>
      </c>
      <c r="C201" s="25" t="s">
        <v>177</v>
      </c>
      <c r="D201" s="25" t="s">
        <v>180</v>
      </c>
      <c r="E201" s="65">
        <v>0</v>
      </c>
      <c r="F201" s="65">
        <v>244583</v>
      </c>
      <c r="G201" s="65">
        <f t="shared" si="10"/>
        <v>244583</v>
      </c>
      <c r="H201" s="23">
        <f>ROUND(IF($A201 ='Inflation Constants Table'!$E$1,E201,E201*(_xlfn.XLOOKUP($A201,'Inflation Constants Table'!$A:$A,'Inflation Constants Table'!$B:$B,0))),0)</f>
        <v>0</v>
      </c>
      <c r="I201" s="23">
        <f>ROUND(IF($A201 ='Inflation Constants Table'!$E$1,F201,F201*(_xlfn.XLOOKUP($A201,'Inflation Constants Table'!$A:$A,'Inflation Constants Table'!$B:$B,0))),0)</f>
        <v>249475</v>
      </c>
      <c r="J201" s="23">
        <f>ROUND(IF($A201 ='Inflation Constants Table'!$E$1,G201,G201*(_xlfn.XLOOKUP($A201,'Inflation Constants Table'!$A:$A,'Inflation Constants Table'!$B:$B,0))),0)</f>
        <v>249475</v>
      </c>
      <c r="K201" s="19">
        <f t="shared" si="11"/>
        <v>0</v>
      </c>
      <c r="L201" s="73">
        <f>_xlfn.XLOOKUP(A201,'SAPD GF as Pct of COSA GF'!A:A,'SAPD GF as Pct of COSA GF'!C:C)</f>
        <v>1701547788</v>
      </c>
      <c r="M201" s="19">
        <f t="shared" si="12"/>
        <v>1.4661651101391222E-4</v>
      </c>
    </row>
    <row r="202" spans="1:13">
      <c r="A202">
        <v>2025</v>
      </c>
      <c r="B202" t="s">
        <v>89</v>
      </c>
      <c r="C202" s="25" t="s">
        <v>177</v>
      </c>
      <c r="D202" s="25" t="s">
        <v>181</v>
      </c>
      <c r="E202" s="65">
        <v>1173297</v>
      </c>
      <c r="F202" s="65">
        <v>0</v>
      </c>
      <c r="G202" s="65">
        <f t="shared" si="10"/>
        <v>1173297</v>
      </c>
      <c r="H202" s="23">
        <f>ROUND(IF($A202 ='Inflation Constants Table'!$E$1,E202,E202*(_xlfn.XLOOKUP($A202,'Inflation Constants Table'!$A:$A,'Inflation Constants Table'!$B:$B,0))),0)</f>
        <v>1196763</v>
      </c>
      <c r="I202" s="23">
        <f>ROUND(IF($A202 ='Inflation Constants Table'!$E$1,F202,F202*(_xlfn.XLOOKUP($A202,'Inflation Constants Table'!$A:$A,'Inflation Constants Table'!$B:$B,0))),0)</f>
        <v>0</v>
      </c>
      <c r="J202" s="23">
        <f>ROUND(IF($A202 ='Inflation Constants Table'!$E$1,G202,G202*(_xlfn.XLOOKUP($A202,'Inflation Constants Table'!$A:$A,'Inflation Constants Table'!$B:$B,0))),0)</f>
        <v>1196763</v>
      </c>
      <c r="K202" s="19">
        <f t="shared" si="11"/>
        <v>1</v>
      </c>
      <c r="L202" s="73">
        <f>_xlfn.XLOOKUP(A202,'SAPD GF as Pct of COSA GF'!A:A,'SAPD GF as Pct of COSA GF'!C:C)</f>
        <v>1701547788</v>
      </c>
      <c r="M202" s="19">
        <f t="shared" si="12"/>
        <v>7.0333787181297788E-4</v>
      </c>
    </row>
    <row r="203" spans="1:13">
      <c r="A203">
        <v>2025</v>
      </c>
      <c r="B203" t="s">
        <v>89</v>
      </c>
      <c r="C203" s="25" t="s">
        <v>177</v>
      </c>
      <c r="D203" s="25" t="s">
        <v>182</v>
      </c>
      <c r="E203" s="65">
        <v>0</v>
      </c>
      <c r="F203" s="65">
        <v>393673</v>
      </c>
      <c r="G203" s="65">
        <f t="shared" si="10"/>
        <v>393673</v>
      </c>
      <c r="H203" s="23">
        <f>ROUND(IF($A203 ='Inflation Constants Table'!$E$1,E203,E203*(_xlfn.XLOOKUP($A203,'Inflation Constants Table'!$A:$A,'Inflation Constants Table'!$B:$B,0))),0)</f>
        <v>0</v>
      </c>
      <c r="I203" s="23">
        <f>ROUND(IF($A203 ='Inflation Constants Table'!$E$1,F203,F203*(_xlfn.XLOOKUP($A203,'Inflation Constants Table'!$A:$A,'Inflation Constants Table'!$B:$B,0))),0)</f>
        <v>401546</v>
      </c>
      <c r="J203" s="23">
        <f>ROUND(IF($A203 ='Inflation Constants Table'!$E$1,G203,G203*(_xlfn.XLOOKUP($A203,'Inflation Constants Table'!$A:$A,'Inflation Constants Table'!$B:$B,0))),0)</f>
        <v>401546</v>
      </c>
      <c r="K203" s="19">
        <f t="shared" si="11"/>
        <v>0</v>
      </c>
      <c r="L203" s="73">
        <f>_xlfn.XLOOKUP(A203,'SAPD GF as Pct of COSA GF'!A:A,'SAPD GF as Pct of COSA GF'!C:C)</f>
        <v>1701547788</v>
      </c>
      <c r="M203" s="19">
        <f t="shared" si="12"/>
        <v>2.3598867033407115E-4</v>
      </c>
    </row>
    <row r="204" spans="1:13">
      <c r="A204">
        <v>2025</v>
      </c>
      <c r="B204" t="s">
        <v>89</v>
      </c>
      <c r="C204" s="25" t="s">
        <v>177</v>
      </c>
      <c r="D204" s="25" t="s">
        <v>183</v>
      </c>
      <c r="E204" s="65">
        <v>0</v>
      </c>
      <c r="F204" s="65">
        <v>30318</v>
      </c>
      <c r="G204" s="65">
        <f t="shared" si="10"/>
        <v>30318</v>
      </c>
      <c r="H204" s="23">
        <f>ROUND(IF($A204 ='Inflation Constants Table'!$E$1,E204,E204*(_xlfn.XLOOKUP($A204,'Inflation Constants Table'!$A:$A,'Inflation Constants Table'!$B:$B,0))),0)</f>
        <v>0</v>
      </c>
      <c r="I204" s="23">
        <f>ROUND(IF($A204 ='Inflation Constants Table'!$E$1,F204,F204*(_xlfn.XLOOKUP($A204,'Inflation Constants Table'!$A:$A,'Inflation Constants Table'!$B:$B,0))),0)</f>
        <v>30924</v>
      </c>
      <c r="J204" s="23">
        <f>ROUND(IF($A204 ='Inflation Constants Table'!$E$1,G204,G204*(_xlfn.XLOOKUP($A204,'Inflation Constants Table'!$A:$A,'Inflation Constants Table'!$B:$B,0))),0)</f>
        <v>30924</v>
      </c>
      <c r="K204" s="19">
        <f t="shared" si="11"/>
        <v>0</v>
      </c>
      <c r="L204" s="73">
        <f>_xlfn.XLOOKUP(A204,'SAPD GF as Pct of COSA GF'!A:A,'SAPD GF as Pct of COSA GF'!C:C)</f>
        <v>1701547788</v>
      </c>
      <c r="M204" s="19">
        <f t="shared" si="12"/>
        <v>1.8174041433387001E-5</v>
      </c>
    </row>
    <row r="205" spans="1:13">
      <c r="A205">
        <v>2025</v>
      </c>
      <c r="B205" t="s">
        <v>89</v>
      </c>
      <c r="C205" s="25" t="s">
        <v>177</v>
      </c>
      <c r="D205" s="25" t="s">
        <v>184</v>
      </c>
      <c r="E205" s="65">
        <v>0</v>
      </c>
      <c r="F205" s="65">
        <v>1240539</v>
      </c>
      <c r="G205" s="65">
        <f t="shared" si="10"/>
        <v>1240539</v>
      </c>
      <c r="H205" s="23">
        <f>ROUND(IF($A205 ='Inflation Constants Table'!$E$1,E205,E205*(_xlfn.XLOOKUP($A205,'Inflation Constants Table'!$A:$A,'Inflation Constants Table'!$B:$B,0))),0)</f>
        <v>0</v>
      </c>
      <c r="I205" s="23">
        <f>ROUND(IF($A205 ='Inflation Constants Table'!$E$1,F205,F205*(_xlfn.XLOOKUP($A205,'Inflation Constants Table'!$A:$A,'Inflation Constants Table'!$B:$B,0))),0)</f>
        <v>1265350</v>
      </c>
      <c r="J205" s="23">
        <f>ROUND(IF($A205 ='Inflation Constants Table'!$E$1,G205,G205*(_xlfn.XLOOKUP($A205,'Inflation Constants Table'!$A:$A,'Inflation Constants Table'!$B:$B,0))),0)</f>
        <v>1265350</v>
      </c>
      <c r="K205" s="19">
        <f t="shared" si="11"/>
        <v>0</v>
      </c>
      <c r="L205" s="73">
        <f>_xlfn.XLOOKUP(A205,'SAPD GF as Pct of COSA GF'!A:A,'SAPD GF as Pct of COSA GF'!C:C)</f>
        <v>1701547788</v>
      </c>
      <c r="M205" s="19">
        <f t="shared" si="12"/>
        <v>7.4364646642530857E-4</v>
      </c>
    </row>
    <row r="206" spans="1:13">
      <c r="A206">
        <v>2025</v>
      </c>
      <c r="B206" t="s">
        <v>89</v>
      </c>
      <c r="C206" s="25" t="s">
        <v>177</v>
      </c>
      <c r="D206" s="25" t="s">
        <v>185</v>
      </c>
      <c r="E206" s="65">
        <v>0</v>
      </c>
      <c r="F206" s="65">
        <v>19827051</v>
      </c>
      <c r="G206" s="65">
        <f t="shared" si="10"/>
        <v>19827051</v>
      </c>
      <c r="H206" s="23">
        <f>ROUND(IF($A206 ='Inflation Constants Table'!$E$1,E206,E206*(_xlfn.XLOOKUP($A206,'Inflation Constants Table'!$A:$A,'Inflation Constants Table'!$B:$B,0))),0)</f>
        <v>0</v>
      </c>
      <c r="I206" s="23">
        <f>ROUND(IF($A206 ='Inflation Constants Table'!$E$1,F206,F206*(_xlfn.XLOOKUP($A206,'Inflation Constants Table'!$A:$A,'Inflation Constants Table'!$B:$B,0))),0)</f>
        <v>20223592</v>
      </c>
      <c r="J206" s="23">
        <f>ROUND(IF($A206 ='Inflation Constants Table'!$E$1,G206,G206*(_xlfn.XLOOKUP($A206,'Inflation Constants Table'!$A:$A,'Inflation Constants Table'!$B:$B,0))),0)</f>
        <v>20223592</v>
      </c>
      <c r="K206" s="19">
        <f t="shared" si="11"/>
        <v>0</v>
      </c>
      <c r="L206" s="73">
        <f>_xlfn.XLOOKUP(A206,'SAPD GF as Pct of COSA GF'!A:A,'SAPD GF as Pct of COSA GF'!C:C)</f>
        <v>1701547788</v>
      </c>
      <c r="M206" s="19">
        <f t="shared" si="12"/>
        <v>1.1885409356484087E-2</v>
      </c>
    </row>
    <row r="207" spans="1:13">
      <c r="A207">
        <v>2025</v>
      </c>
      <c r="B207" t="s">
        <v>89</v>
      </c>
      <c r="C207" s="25" t="s">
        <v>177</v>
      </c>
      <c r="D207" s="25" t="s">
        <v>186</v>
      </c>
      <c r="E207" s="65">
        <v>0</v>
      </c>
      <c r="F207" s="65">
        <v>5075880</v>
      </c>
      <c r="G207" s="65">
        <f t="shared" si="10"/>
        <v>5075880</v>
      </c>
      <c r="H207" s="23">
        <f>ROUND(IF($A207 ='Inflation Constants Table'!$E$1,E207,E207*(_xlfn.XLOOKUP($A207,'Inflation Constants Table'!$A:$A,'Inflation Constants Table'!$B:$B,0))),0)</f>
        <v>0</v>
      </c>
      <c r="I207" s="23">
        <f>ROUND(IF($A207 ='Inflation Constants Table'!$E$1,F207,F207*(_xlfn.XLOOKUP($A207,'Inflation Constants Table'!$A:$A,'Inflation Constants Table'!$B:$B,0))),0)</f>
        <v>5177398</v>
      </c>
      <c r="J207" s="23">
        <f>ROUND(IF($A207 ='Inflation Constants Table'!$E$1,G207,G207*(_xlfn.XLOOKUP($A207,'Inflation Constants Table'!$A:$A,'Inflation Constants Table'!$B:$B,0))),0)</f>
        <v>5177398</v>
      </c>
      <c r="K207" s="19">
        <f t="shared" si="11"/>
        <v>0</v>
      </c>
      <c r="L207" s="73">
        <f>_xlfn.XLOOKUP(A207,'SAPD GF as Pct of COSA GF'!A:A,'SAPD GF as Pct of COSA GF'!C:C)</f>
        <v>1701547788</v>
      </c>
      <c r="M207" s="19">
        <f t="shared" si="12"/>
        <v>3.0427579151835141E-3</v>
      </c>
    </row>
    <row r="208" spans="1:13">
      <c r="A208">
        <v>2025</v>
      </c>
      <c r="B208" t="s">
        <v>89</v>
      </c>
      <c r="C208" s="25" t="s">
        <v>177</v>
      </c>
      <c r="D208" s="25" t="s">
        <v>187</v>
      </c>
      <c r="E208" s="65">
        <v>0</v>
      </c>
      <c r="F208" s="65">
        <v>186850</v>
      </c>
      <c r="G208" s="65">
        <f t="shared" si="10"/>
        <v>186850</v>
      </c>
      <c r="H208" s="23">
        <f>ROUND(IF($A208 ='Inflation Constants Table'!$E$1,E208,E208*(_xlfn.XLOOKUP($A208,'Inflation Constants Table'!$A:$A,'Inflation Constants Table'!$B:$B,0))),0)</f>
        <v>0</v>
      </c>
      <c r="I208" s="23">
        <f>ROUND(IF($A208 ='Inflation Constants Table'!$E$1,F208,F208*(_xlfn.XLOOKUP($A208,'Inflation Constants Table'!$A:$A,'Inflation Constants Table'!$B:$B,0))),0)</f>
        <v>190587</v>
      </c>
      <c r="J208" s="23">
        <f>ROUND(IF($A208 ='Inflation Constants Table'!$E$1,G208,G208*(_xlfn.XLOOKUP($A208,'Inflation Constants Table'!$A:$A,'Inflation Constants Table'!$B:$B,0))),0)</f>
        <v>190587</v>
      </c>
      <c r="K208" s="19">
        <f t="shared" si="11"/>
        <v>0</v>
      </c>
      <c r="L208" s="73">
        <f>_xlfn.XLOOKUP(A208,'SAPD GF as Pct of COSA GF'!A:A,'SAPD GF as Pct of COSA GF'!C:C)</f>
        <v>1701547788</v>
      </c>
      <c r="M208" s="19">
        <f t="shared" si="12"/>
        <v>1.1200802078207633E-4</v>
      </c>
    </row>
    <row r="209" spans="1:13">
      <c r="A209">
        <v>2025</v>
      </c>
      <c r="B209" t="s">
        <v>89</v>
      </c>
      <c r="C209" s="25" t="s">
        <v>177</v>
      </c>
      <c r="D209" s="25" t="s">
        <v>189</v>
      </c>
      <c r="E209" s="65">
        <v>0</v>
      </c>
      <c r="F209" s="65">
        <v>246624</v>
      </c>
      <c r="G209" s="65">
        <f t="shared" si="10"/>
        <v>246624</v>
      </c>
      <c r="H209" s="23">
        <f>ROUND(IF($A209 ='Inflation Constants Table'!$E$1,E209,E209*(_xlfn.XLOOKUP($A209,'Inflation Constants Table'!$A:$A,'Inflation Constants Table'!$B:$B,0))),0)</f>
        <v>0</v>
      </c>
      <c r="I209" s="23">
        <f>ROUND(IF($A209 ='Inflation Constants Table'!$E$1,F209,F209*(_xlfn.XLOOKUP($A209,'Inflation Constants Table'!$A:$A,'Inflation Constants Table'!$B:$B,0))),0)</f>
        <v>251556</v>
      </c>
      <c r="J209" s="23">
        <f>ROUND(IF($A209 ='Inflation Constants Table'!$E$1,G209,G209*(_xlfn.XLOOKUP($A209,'Inflation Constants Table'!$A:$A,'Inflation Constants Table'!$B:$B,0))),0)</f>
        <v>251556</v>
      </c>
      <c r="K209" s="19">
        <f t="shared" si="11"/>
        <v>0</v>
      </c>
      <c r="L209" s="73">
        <f>_xlfn.XLOOKUP(A209,'SAPD GF as Pct of COSA GF'!A:A,'SAPD GF as Pct of COSA GF'!C:C)</f>
        <v>1701547788</v>
      </c>
      <c r="M209" s="19">
        <f t="shared" si="12"/>
        <v>1.4783951516029946E-4</v>
      </c>
    </row>
    <row r="210" spans="1:13">
      <c r="A210">
        <v>2025</v>
      </c>
      <c r="B210" t="s">
        <v>89</v>
      </c>
      <c r="C210" s="25" t="s">
        <v>177</v>
      </c>
      <c r="D210" s="25" t="s">
        <v>190</v>
      </c>
      <c r="E210" s="65">
        <v>0</v>
      </c>
      <c r="F210" s="65">
        <v>80180</v>
      </c>
      <c r="G210" s="65">
        <f t="shared" si="10"/>
        <v>80180</v>
      </c>
      <c r="H210" s="23">
        <f>ROUND(IF($A210 ='Inflation Constants Table'!$E$1,E210,E210*(_xlfn.XLOOKUP($A210,'Inflation Constants Table'!$A:$A,'Inflation Constants Table'!$B:$B,0))),0)</f>
        <v>0</v>
      </c>
      <c r="I210" s="23">
        <f>ROUND(IF($A210 ='Inflation Constants Table'!$E$1,F210,F210*(_xlfn.XLOOKUP($A210,'Inflation Constants Table'!$A:$A,'Inflation Constants Table'!$B:$B,0))),0)</f>
        <v>81784</v>
      </c>
      <c r="J210" s="23">
        <f>ROUND(IF($A210 ='Inflation Constants Table'!$E$1,G210,G210*(_xlfn.XLOOKUP($A210,'Inflation Constants Table'!$A:$A,'Inflation Constants Table'!$B:$B,0))),0)</f>
        <v>81784</v>
      </c>
      <c r="K210" s="19">
        <f t="shared" si="11"/>
        <v>0</v>
      </c>
      <c r="L210" s="73">
        <f>_xlfn.XLOOKUP(A210,'SAPD GF as Pct of COSA GF'!A:A,'SAPD GF as Pct of COSA GF'!C:C)</f>
        <v>1701547788</v>
      </c>
      <c r="M210" s="19">
        <f t="shared" si="12"/>
        <v>4.8064474343167846E-5</v>
      </c>
    </row>
    <row r="211" spans="1:13">
      <c r="A211">
        <v>2025</v>
      </c>
      <c r="B211" t="s">
        <v>89</v>
      </c>
      <c r="C211" s="25" t="s">
        <v>177</v>
      </c>
      <c r="D211" s="25" t="s">
        <v>191</v>
      </c>
      <c r="E211" s="65">
        <v>0</v>
      </c>
      <c r="F211" s="65">
        <v>34960</v>
      </c>
      <c r="G211" s="65">
        <f t="shared" si="10"/>
        <v>34960</v>
      </c>
      <c r="H211" s="23">
        <f>ROUND(IF($A211 ='Inflation Constants Table'!$E$1,E211,E211*(_xlfn.XLOOKUP($A211,'Inflation Constants Table'!$A:$A,'Inflation Constants Table'!$B:$B,0))),0)</f>
        <v>0</v>
      </c>
      <c r="I211" s="23">
        <f>ROUND(IF($A211 ='Inflation Constants Table'!$E$1,F211,F211*(_xlfn.XLOOKUP($A211,'Inflation Constants Table'!$A:$A,'Inflation Constants Table'!$B:$B,0))),0)</f>
        <v>35659</v>
      </c>
      <c r="J211" s="23">
        <f>ROUND(IF($A211 ='Inflation Constants Table'!$E$1,G211,G211*(_xlfn.XLOOKUP($A211,'Inflation Constants Table'!$A:$A,'Inflation Constants Table'!$B:$B,0))),0)</f>
        <v>35659</v>
      </c>
      <c r="K211" s="19">
        <f t="shared" si="11"/>
        <v>0</v>
      </c>
      <c r="L211" s="73">
        <f>_xlfn.XLOOKUP(A211,'SAPD GF as Pct of COSA GF'!A:A,'SAPD GF as Pct of COSA GF'!C:C)</f>
        <v>1701547788</v>
      </c>
      <c r="M211" s="19">
        <f t="shared" si="12"/>
        <v>2.0956801949073439E-5</v>
      </c>
    </row>
    <row r="212" spans="1:13">
      <c r="A212">
        <v>2025</v>
      </c>
      <c r="B212" t="s">
        <v>89</v>
      </c>
      <c r="C212" s="25" t="s">
        <v>177</v>
      </c>
      <c r="D212" s="25" t="s">
        <v>192</v>
      </c>
      <c r="E212" s="65">
        <v>0</v>
      </c>
      <c r="F212" s="65">
        <v>15082</v>
      </c>
      <c r="G212" s="65">
        <f t="shared" si="10"/>
        <v>15082</v>
      </c>
      <c r="H212" s="23">
        <f>ROUND(IF($A212 ='Inflation Constants Table'!$E$1,E212,E212*(_xlfn.XLOOKUP($A212,'Inflation Constants Table'!$A:$A,'Inflation Constants Table'!$B:$B,0))),0)</f>
        <v>0</v>
      </c>
      <c r="I212" s="23">
        <f>ROUND(IF($A212 ='Inflation Constants Table'!$E$1,F212,F212*(_xlfn.XLOOKUP($A212,'Inflation Constants Table'!$A:$A,'Inflation Constants Table'!$B:$B,0))),0)</f>
        <v>15384</v>
      </c>
      <c r="J212" s="23">
        <f>ROUND(IF($A212 ='Inflation Constants Table'!$E$1,G212,G212*(_xlfn.XLOOKUP($A212,'Inflation Constants Table'!$A:$A,'Inflation Constants Table'!$B:$B,0))),0)</f>
        <v>15384</v>
      </c>
      <c r="K212" s="19">
        <f t="shared" si="11"/>
        <v>0</v>
      </c>
      <c r="L212" s="73">
        <f>_xlfn.XLOOKUP(A212,'SAPD GF as Pct of COSA GF'!A:A,'SAPD GF as Pct of COSA GF'!C:C)</f>
        <v>1701547788</v>
      </c>
      <c r="M212" s="19">
        <f t="shared" si="12"/>
        <v>9.0411800999620234E-6</v>
      </c>
    </row>
    <row r="213" spans="1:13">
      <c r="A213">
        <v>2025</v>
      </c>
      <c r="B213" t="s">
        <v>89</v>
      </c>
      <c r="C213" s="25" t="s">
        <v>177</v>
      </c>
      <c r="D213" s="25" t="s">
        <v>193</v>
      </c>
      <c r="E213" s="65">
        <v>0</v>
      </c>
      <c r="F213" s="65">
        <v>5798801</v>
      </c>
      <c r="G213" s="65">
        <f t="shared" si="10"/>
        <v>5798801</v>
      </c>
      <c r="H213" s="23">
        <f>ROUND(IF($A213 ='Inflation Constants Table'!$E$1,E213,E213*(_xlfn.XLOOKUP($A213,'Inflation Constants Table'!$A:$A,'Inflation Constants Table'!$B:$B,0))),0)</f>
        <v>0</v>
      </c>
      <c r="I213" s="23">
        <f>ROUND(IF($A213 ='Inflation Constants Table'!$E$1,F213,F213*(_xlfn.XLOOKUP($A213,'Inflation Constants Table'!$A:$A,'Inflation Constants Table'!$B:$B,0))),0)</f>
        <v>5914777</v>
      </c>
      <c r="J213" s="23">
        <f>ROUND(IF($A213 ='Inflation Constants Table'!$E$1,G213,G213*(_xlfn.XLOOKUP($A213,'Inflation Constants Table'!$A:$A,'Inflation Constants Table'!$B:$B,0))),0)</f>
        <v>5914777</v>
      </c>
      <c r="K213" s="19">
        <f t="shared" si="11"/>
        <v>0</v>
      </c>
      <c r="L213" s="73">
        <f>_xlfn.XLOOKUP(A213,'SAPD GF as Pct of COSA GF'!A:A,'SAPD GF as Pct of COSA GF'!C:C)</f>
        <v>1701547788</v>
      </c>
      <c r="M213" s="19">
        <f t="shared" si="12"/>
        <v>3.4761157116558164E-3</v>
      </c>
    </row>
    <row r="214" spans="1:13">
      <c r="A214">
        <v>2025</v>
      </c>
      <c r="B214" t="s">
        <v>89</v>
      </c>
      <c r="C214" s="25" t="s">
        <v>177</v>
      </c>
      <c r="D214" s="25" t="s">
        <v>194</v>
      </c>
      <c r="E214" s="65">
        <v>0</v>
      </c>
      <c r="F214" s="65">
        <v>7147502</v>
      </c>
      <c r="G214" s="65">
        <f t="shared" si="10"/>
        <v>7147502</v>
      </c>
      <c r="H214" s="23">
        <f>ROUND(IF($A214 ='Inflation Constants Table'!$E$1,E214,E214*(_xlfn.XLOOKUP($A214,'Inflation Constants Table'!$A:$A,'Inflation Constants Table'!$B:$B,0))),0)</f>
        <v>0</v>
      </c>
      <c r="I214" s="23">
        <f>ROUND(IF($A214 ='Inflation Constants Table'!$E$1,F214,F214*(_xlfn.XLOOKUP($A214,'Inflation Constants Table'!$A:$A,'Inflation Constants Table'!$B:$B,0))),0)</f>
        <v>7290452</v>
      </c>
      <c r="J214" s="23">
        <f>ROUND(IF($A214 ='Inflation Constants Table'!$E$1,G214,G214*(_xlfn.XLOOKUP($A214,'Inflation Constants Table'!$A:$A,'Inflation Constants Table'!$B:$B,0))),0)</f>
        <v>7290452</v>
      </c>
      <c r="K214" s="19">
        <f t="shared" si="11"/>
        <v>0</v>
      </c>
      <c r="L214" s="73">
        <f>_xlfn.XLOOKUP(A214,'SAPD GF as Pct of COSA GF'!A:A,'SAPD GF as Pct of COSA GF'!C:C)</f>
        <v>1701547788</v>
      </c>
      <c r="M214" s="19">
        <f t="shared" si="12"/>
        <v>4.2846002042465116E-3</v>
      </c>
    </row>
    <row r="215" spans="1:13">
      <c r="A215">
        <v>2025</v>
      </c>
      <c r="B215" t="s">
        <v>89</v>
      </c>
      <c r="C215" s="25" t="s">
        <v>177</v>
      </c>
      <c r="D215" s="25" t="s">
        <v>195</v>
      </c>
      <c r="E215" s="65">
        <v>0</v>
      </c>
      <c r="F215" s="65">
        <v>27227</v>
      </c>
      <c r="G215" s="65">
        <f t="shared" si="10"/>
        <v>27227</v>
      </c>
      <c r="H215" s="23">
        <f>ROUND(IF($A215 ='Inflation Constants Table'!$E$1,E215,E215*(_xlfn.XLOOKUP($A215,'Inflation Constants Table'!$A:$A,'Inflation Constants Table'!$B:$B,0))),0)</f>
        <v>0</v>
      </c>
      <c r="I215" s="23">
        <f>ROUND(IF($A215 ='Inflation Constants Table'!$E$1,F215,F215*(_xlfn.XLOOKUP($A215,'Inflation Constants Table'!$A:$A,'Inflation Constants Table'!$B:$B,0))),0)</f>
        <v>27772</v>
      </c>
      <c r="J215" s="23">
        <f>ROUND(IF($A215 ='Inflation Constants Table'!$E$1,G215,G215*(_xlfn.XLOOKUP($A215,'Inflation Constants Table'!$A:$A,'Inflation Constants Table'!$B:$B,0))),0)</f>
        <v>27772</v>
      </c>
      <c r="K215" s="19">
        <f t="shared" si="11"/>
        <v>0</v>
      </c>
      <c r="L215" s="73">
        <f>_xlfn.XLOOKUP(A215,'SAPD GF as Pct of COSA GF'!A:A,'SAPD GF as Pct of COSA GF'!C:C)</f>
        <v>1701547788</v>
      </c>
      <c r="M215" s="19">
        <f t="shared" si="12"/>
        <v>1.6321610357263735E-5</v>
      </c>
    </row>
    <row r="216" spans="1:13">
      <c r="A216">
        <v>2025</v>
      </c>
      <c r="B216" t="s">
        <v>89</v>
      </c>
      <c r="C216" s="25" t="s">
        <v>177</v>
      </c>
      <c r="D216" s="25" t="s">
        <v>196</v>
      </c>
      <c r="E216" s="65">
        <v>0</v>
      </c>
      <c r="F216" s="65">
        <v>5608880</v>
      </c>
      <c r="G216" s="65">
        <f t="shared" si="10"/>
        <v>5608880</v>
      </c>
      <c r="H216" s="23">
        <f>ROUND(IF($A216 ='Inflation Constants Table'!$E$1,E216,E216*(_xlfn.XLOOKUP($A216,'Inflation Constants Table'!$A:$A,'Inflation Constants Table'!$B:$B,0))),0)</f>
        <v>0</v>
      </c>
      <c r="I216" s="23">
        <f>ROUND(IF($A216 ='Inflation Constants Table'!$E$1,F216,F216*(_xlfn.XLOOKUP($A216,'Inflation Constants Table'!$A:$A,'Inflation Constants Table'!$B:$B,0))),0)</f>
        <v>5721058</v>
      </c>
      <c r="J216" s="23">
        <f>ROUND(IF($A216 ='Inflation Constants Table'!$E$1,G216,G216*(_xlfn.XLOOKUP($A216,'Inflation Constants Table'!$A:$A,'Inflation Constants Table'!$B:$B,0))),0)</f>
        <v>5721058</v>
      </c>
      <c r="K216" s="19">
        <f t="shared" si="11"/>
        <v>0</v>
      </c>
      <c r="L216" s="73">
        <f>_xlfn.XLOOKUP(A216,'SAPD GF as Pct of COSA GF'!A:A,'SAPD GF as Pct of COSA GF'!C:C)</f>
        <v>1701547788</v>
      </c>
      <c r="M216" s="19">
        <f t="shared" si="12"/>
        <v>3.3622670138019066E-3</v>
      </c>
    </row>
    <row r="217" spans="1:13">
      <c r="A217">
        <v>2025</v>
      </c>
      <c r="B217" t="s">
        <v>89</v>
      </c>
      <c r="C217" s="25" t="s">
        <v>177</v>
      </c>
      <c r="D217" s="25" t="s">
        <v>197</v>
      </c>
      <c r="E217" s="65">
        <v>0</v>
      </c>
      <c r="F217" s="65">
        <v>33626</v>
      </c>
      <c r="G217" s="65">
        <f t="shared" si="10"/>
        <v>33626</v>
      </c>
      <c r="H217" s="23">
        <f>ROUND(IF($A217 ='Inflation Constants Table'!$E$1,E217,E217*(_xlfn.XLOOKUP($A217,'Inflation Constants Table'!$A:$A,'Inflation Constants Table'!$B:$B,0))),0)</f>
        <v>0</v>
      </c>
      <c r="I217" s="23">
        <f>ROUND(IF($A217 ='Inflation Constants Table'!$E$1,F217,F217*(_xlfn.XLOOKUP($A217,'Inflation Constants Table'!$A:$A,'Inflation Constants Table'!$B:$B,0))),0)</f>
        <v>34299</v>
      </c>
      <c r="J217" s="23">
        <f>ROUND(IF($A217 ='Inflation Constants Table'!$E$1,G217,G217*(_xlfn.XLOOKUP($A217,'Inflation Constants Table'!$A:$A,'Inflation Constants Table'!$B:$B,0))),0)</f>
        <v>34299</v>
      </c>
      <c r="K217" s="19">
        <f t="shared" si="11"/>
        <v>0</v>
      </c>
      <c r="L217" s="73">
        <f>_xlfn.XLOOKUP(A217,'SAPD GF as Pct of COSA GF'!A:A,'SAPD GF as Pct of COSA GF'!C:C)</f>
        <v>1701547788</v>
      </c>
      <c r="M217" s="19">
        <f t="shared" si="12"/>
        <v>2.0157529657345127E-5</v>
      </c>
    </row>
    <row r="218" spans="1:13">
      <c r="A218">
        <v>2025</v>
      </c>
      <c r="B218" t="s">
        <v>89</v>
      </c>
      <c r="C218" s="25" t="s">
        <v>177</v>
      </c>
      <c r="D218" s="25" t="s">
        <v>198</v>
      </c>
      <c r="E218" s="65">
        <v>9488014</v>
      </c>
      <c r="F218" s="65">
        <v>2322207</v>
      </c>
      <c r="G218" s="65">
        <f t="shared" si="10"/>
        <v>11810221</v>
      </c>
      <c r="H218" s="23">
        <f>ROUND(IF($A218 ='Inflation Constants Table'!$E$1,E218,E218*(_xlfn.XLOOKUP($A218,'Inflation Constants Table'!$A:$A,'Inflation Constants Table'!$B:$B,0))),0)</f>
        <v>9677774</v>
      </c>
      <c r="I218" s="23">
        <f>ROUND(IF($A218 ='Inflation Constants Table'!$E$1,F218,F218*(_xlfn.XLOOKUP($A218,'Inflation Constants Table'!$A:$A,'Inflation Constants Table'!$B:$B,0))),0)</f>
        <v>2368651</v>
      </c>
      <c r="J218" s="23">
        <f>ROUND(IF($A218 ='Inflation Constants Table'!$E$1,G218,G218*(_xlfn.XLOOKUP($A218,'Inflation Constants Table'!$A:$A,'Inflation Constants Table'!$B:$B,0))),0)</f>
        <v>12046425</v>
      </c>
      <c r="K218" s="19">
        <f t="shared" si="11"/>
        <v>0.80337311692058022</v>
      </c>
      <c r="L218" s="73">
        <f>_xlfn.XLOOKUP(A218,'SAPD GF as Pct of COSA GF'!A:A,'SAPD GF as Pct of COSA GF'!C:C)</f>
        <v>1701547788</v>
      </c>
      <c r="M218" s="19">
        <f t="shared" si="12"/>
        <v>7.0796865565317876E-3</v>
      </c>
    </row>
    <row r="219" spans="1:13">
      <c r="A219">
        <v>2025</v>
      </c>
      <c r="B219" t="s">
        <v>89</v>
      </c>
      <c r="C219" s="25" t="s">
        <v>199</v>
      </c>
      <c r="D219" s="25" t="s">
        <v>200</v>
      </c>
      <c r="E219" s="65">
        <v>0</v>
      </c>
      <c r="F219" s="65">
        <v>46552</v>
      </c>
      <c r="G219" s="65">
        <f t="shared" si="10"/>
        <v>46552</v>
      </c>
      <c r="H219" s="23">
        <f>ROUND(IF($A219 ='Inflation Constants Table'!$E$1,E219,E219*(_xlfn.XLOOKUP($A219,'Inflation Constants Table'!$A:$A,'Inflation Constants Table'!$B:$B,0))),0)</f>
        <v>0</v>
      </c>
      <c r="I219" s="23">
        <f>ROUND(IF($A219 ='Inflation Constants Table'!$E$1,F219,F219*(_xlfn.XLOOKUP($A219,'Inflation Constants Table'!$A:$A,'Inflation Constants Table'!$B:$B,0))),0)</f>
        <v>47483</v>
      </c>
      <c r="J219" s="23">
        <f>ROUND(IF($A219 ='Inflation Constants Table'!$E$1,G219,G219*(_xlfn.XLOOKUP($A219,'Inflation Constants Table'!$A:$A,'Inflation Constants Table'!$B:$B,0))),0)</f>
        <v>47483</v>
      </c>
      <c r="K219" s="19">
        <f t="shared" si="11"/>
        <v>0</v>
      </c>
      <c r="L219" s="73">
        <f>_xlfn.XLOOKUP(A219,'SAPD GF as Pct of COSA GF'!A:A,'SAPD GF as Pct of COSA GF'!C:C)</f>
        <v>1701547788</v>
      </c>
      <c r="M219" s="19">
        <f t="shared" si="12"/>
        <v>2.7905769285393706E-5</v>
      </c>
    </row>
    <row r="220" spans="1:13">
      <c r="A220">
        <v>2025</v>
      </c>
      <c r="B220" t="s">
        <v>89</v>
      </c>
      <c r="C220" s="25" t="s">
        <v>199</v>
      </c>
      <c r="D220" s="25" t="s">
        <v>201</v>
      </c>
      <c r="E220" s="65">
        <v>0</v>
      </c>
      <c r="F220" s="65">
        <v>164560</v>
      </c>
      <c r="G220" s="65">
        <f t="shared" si="10"/>
        <v>164560</v>
      </c>
      <c r="H220" s="23">
        <f>ROUND(IF($A220 ='Inflation Constants Table'!$E$1,E220,E220*(_xlfn.XLOOKUP($A220,'Inflation Constants Table'!$A:$A,'Inflation Constants Table'!$B:$B,0))),0)</f>
        <v>0</v>
      </c>
      <c r="I220" s="23">
        <f>ROUND(IF($A220 ='Inflation Constants Table'!$E$1,F220,F220*(_xlfn.XLOOKUP($A220,'Inflation Constants Table'!$A:$A,'Inflation Constants Table'!$B:$B,0))),0)</f>
        <v>167851</v>
      </c>
      <c r="J220" s="23">
        <f>ROUND(IF($A220 ='Inflation Constants Table'!$E$1,G220,G220*(_xlfn.XLOOKUP($A220,'Inflation Constants Table'!$A:$A,'Inflation Constants Table'!$B:$B,0))),0)</f>
        <v>167851</v>
      </c>
      <c r="K220" s="19">
        <f t="shared" si="11"/>
        <v>0</v>
      </c>
      <c r="L220" s="73">
        <f>_xlfn.XLOOKUP(A220,'SAPD GF as Pct of COSA GF'!A:A,'SAPD GF as Pct of COSA GF'!C:C)</f>
        <v>1701547788</v>
      </c>
      <c r="M220" s="19">
        <f t="shared" si="12"/>
        <v>9.8646068705065363E-5</v>
      </c>
    </row>
    <row r="221" spans="1:13">
      <c r="A221">
        <v>2025</v>
      </c>
      <c r="B221" t="s">
        <v>89</v>
      </c>
      <c r="C221" s="25" t="s">
        <v>199</v>
      </c>
      <c r="D221" s="25" t="s">
        <v>202</v>
      </c>
      <c r="E221" s="65">
        <v>0</v>
      </c>
      <c r="F221" s="65">
        <v>8050</v>
      </c>
      <c r="G221" s="65">
        <f t="shared" si="10"/>
        <v>8050</v>
      </c>
      <c r="H221" s="23">
        <f>ROUND(IF($A221 ='Inflation Constants Table'!$E$1,E221,E221*(_xlfn.XLOOKUP($A221,'Inflation Constants Table'!$A:$A,'Inflation Constants Table'!$B:$B,0))),0)</f>
        <v>0</v>
      </c>
      <c r="I221" s="23">
        <f>ROUND(IF($A221 ='Inflation Constants Table'!$E$1,F221,F221*(_xlfn.XLOOKUP($A221,'Inflation Constants Table'!$A:$A,'Inflation Constants Table'!$B:$B,0))),0)</f>
        <v>8211</v>
      </c>
      <c r="J221" s="23">
        <f>ROUND(IF($A221 ='Inflation Constants Table'!$E$1,G221,G221*(_xlfn.XLOOKUP($A221,'Inflation Constants Table'!$A:$A,'Inflation Constants Table'!$B:$B,0))),0)</f>
        <v>8211</v>
      </c>
      <c r="K221" s="19">
        <f t="shared" si="11"/>
        <v>0</v>
      </c>
      <c r="L221" s="73">
        <f>_xlfn.XLOOKUP(A221,'SAPD GF as Pct of COSA GF'!A:A,'SAPD GF as Pct of COSA GF'!C:C)</f>
        <v>1701547788</v>
      </c>
      <c r="M221" s="19">
        <f t="shared" si="12"/>
        <v>4.8256064613096842E-6</v>
      </c>
    </row>
    <row r="222" spans="1:13">
      <c r="A222">
        <v>2025</v>
      </c>
      <c r="B222" t="s">
        <v>89</v>
      </c>
      <c r="C222" s="25" t="s">
        <v>199</v>
      </c>
      <c r="D222" s="25" t="s">
        <v>204</v>
      </c>
      <c r="E222" s="65">
        <v>0</v>
      </c>
      <c r="F222" s="65">
        <v>1133241</v>
      </c>
      <c r="G222" s="65">
        <f t="shared" si="10"/>
        <v>1133241</v>
      </c>
      <c r="H222" s="23">
        <f>ROUND(IF($A222 ='Inflation Constants Table'!$E$1,E222,E222*(_xlfn.XLOOKUP($A222,'Inflation Constants Table'!$A:$A,'Inflation Constants Table'!$B:$B,0))),0)</f>
        <v>0</v>
      </c>
      <c r="I222" s="23">
        <f>ROUND(IF($A222 ='Inflation Constants Table'!$E$1,F222,F222*(_xlfn.XLOOKUP($A222,'Inflation Constants Table'!$A:$A,'Inflation Constants Table'!$B:$B,0))),0)</f>
        <v>1155906</v>
      </c>
      <c r="J222" s="23">
        <f>ROUND(IF($A222 ='Inflation Constants Table'!$E$1,G222,G222*(_xlfn.XLOOKUP($A222,'Inflation Constants Table'!$A:$A,'Inflation Constants Table'!$B:$B,0))),0)</f>
        <v>1155906</v>
      </c>
      <c r="K222" s="19">
        <f t="shared" si="11"/>
        <v>0</v>
      </c>
      <c r="L222" s="73">
        <f>_xlfn.XLOOKUP(A222,'SAPD GF as Pct of COSA GF'!A:A,'SAPD GF as Pct of COSA GF'!C:C)</f>
        <v>1701547788</v>
      </c>
      <c r="M222" s="19">
        <f t="shared" si="12"/>
        <v>6.7932620414890162E-4</v>
      </c>
    </row>
    <row r="223" spans="1:13">
      <c r="A223">
        <v>2025</v>
      </c>
      <c r="B223" t="s">
        <v>89</v>
      </c>
      <c r="C223" s="25" t="s">
        <v>199</v>
      </c>
      <c r="D223" s="25" t="s">
        <v>205</v>
      </c>
      <c r="E223" s="65">
        <v>0</v>
      </c>
      <c r="F223" s="65">
        <v>350532</v>
      </c>
      <c r="G223" s="65">
        <f t="shared" si="10"/>
        <v>350532</v>
      </c>
      <c r="H223" s="23">
        <f>ROUND(IF($A223 ='Inflation Constants Table'!$E$1,E223,E223*(_xlfn.XLOOKUP($A223,'Inflation Constants Table'!$A:$A,'Inflation Constants Table'!$B:$B,0))),0)</f>
        <v>0</v>
      </c>
      <c r="I223" s="23">
        <f>ROUND(IF($A223 ='Inflation Constants Table'!$E$1,F223,F223*(_xlfn.XLOOKUP($A223,'Inflation Constants Table'!$A:$A,'Inflation Constants Table'!$B:$B,0))),0)</f>
        <v>357543</v>
      </c>
      <c r="J223" s="23">
        <f>ROUND(IF($A223 ='Inflation Constants Table'!$E$1,G223,G223*(_xlfn.XLOOKUP($A223,'Inflation Constants Table'!$A:$A,'Inflation Constants Table'!$B:$B,0))),0)</f>
        <v>357543</v>
      </c>
      <c r="K223" s="19">
        <f t="shared" si="11"/>
        <v>0</v>
      </c>
      <c r="L223" s="73">
        <f>_xlfn.XLOOKUP(A223,'SAPD GF as Pct of COSA GF'!A:A,'SAPD GF as Pct of COSA GF'!C:C)</f>
        <v>1701547788</v>
      </c>
      <c r="M223" s="19">
        <f t="shared" si="12"/>
        <v>2.1012809779515871E-4</v>
      </c>
    </row>
    <row r="224" spans="1:13">
      <c r="A224">
        <v>2025</v>
      </c>
      <c r="B224" t="s">
        <v>89</v>
      </c>
      <c r="C224" s="25" t="s">
        <v>199</v>
      </c>
      <c r="D224" s="25" t="s">
        <v>206</v>
      </c>
      <c r="E224" s="65">
        <v>0</v>
      </c>
      <c r="F224" s="65">
        <v>433448</v>
      </c>
      <c r="G224" s="65">
        <f t="shared" si="10"/>
        <v>433448</v>
      </c>
      <c r="H224" s="23">
        <f>ROUND(IF($A224 ='Inflation Constants Table'!$E$1,E224,E224*(_xlfn.XLOOKUP($A224,'Inflation Constants Table'!$A:$A,'Inflation Constants Table'!$B:$B,0))),0)</f>
        <v>0</v>
      </c>
      <c r="I224" s="23">
        <f>ROUND(IF($A224 ='Inflation Constants Table'!$E$1,F224,F224*(_xlfn.XLOOKUP($A224,'Inflation Constants Table'!$A:$A,'Inflation Constants Table'!$B:$B,0))),0)</f>
        <v>442117</v>
      </c>
      <c r="J224" s="23">
        <f>ROUND(IF($A224 ='Inflation Constants Table'!$E$1,G224,G224*(_xlfn.XLOOKUP($A224,'Inflation Constants Table'!$A:$A,'Inflation Constants Table'!$B:$B,0))),0)</f>
        <v>442117</v>
      </c>
      <c r="K224" s="19">
        <f t="shared" si="11"/>
        <v>0</v>
      </c>
      <c r="L224" s="73">
        <f>_xlfn.XLOOKUP(A224,'SAPD GF as Pct of COSA GF'!A:A,'SAPD GF as Pct of COSA GF'!C:C)</f>
        <v>1701547788</v>
      </c>
      <c r="M224" s="19">
        <f t="shared" si="12"/>
        <v>2.5983225573679864E-4</v>
      </c>
    </row>
    <row r="225" spans="1:13">
      <c r="A225">
        <v>2025</v>
      </c>
      <c r="B225" t="s">
        <v>89</v>
      </c>
      <c r="C225" s="25" t="s">
        <v>207</v>
      </c>
      <c r="D225" s="25" t="s">
        <v>208</v>
      </c>
      <c r="E225" s="65">
        <v>7241226</v>
      </c>
      <c r="F225" s="65">
        <v>10064641</v>
      </c>
      <c r="G225" s="65">
        <f t="shared" si="10"/>
        <v>17305867</v>
      </c>
      <c r="H225" s="23">
        <f>ROUND(IF($A225 ='Inflation Constants Table'!$E$1,E225,E225*(_xlfn.XLOOKUP($A225,'Inflation Constants Table'!$A:$A,'Inflation Constants Table'!$B:$B,0))),0)</f>
        <v>7386051</v>
      </c>
      <c r="I225" s="23">
        <f>ROUND(IF($A225 ='Inflation Constants Table'!$E$1,F225,F225*(_xlfn.XLOOKUP($A225,'Inflation Constants Table'!$A:$A,'Inflation Constants Table'!$B:$B,0))),0)</f>
        <v>10265934</v>
      </c>
      <c r="J225" s="23">
        <f>ROUND(IF($A225 ='Inflation Constants Table'!$E$1,G225,G225*(_xlfn.XLOOKUP($A225,'Inflation Constants Table'!$A:$A,'Inflation Constants Table'!$B:$B,0))),0)</f>
        <v>17651984</v>
      </c>
      <c r="K225" s="19">
        <f t="shared" si="11"/>
        <v>0.41842611006218905</v>
      </c>
      <c r="L225" s="73">
        <f>_xlfn.XLOOKUP(A225,'SAPD GF as Pct of COSA GF'!A:A,'SAPD GF as Pct of COSA GF'!C:C)</f>
        <v>1701547788</v>
      </c>
      <c r="M225" s="19">
        <f t="shared" si="12"/>
        <v>1.0374074783258453E-2</v>
      </c>
    </row>
    <row r="226" spans="1:13">
      <c r="A226">
        <v>2024</v>
      </c>
      <c r="B226" t="s">
        <v>89</v>
      </c>
      <c r="C226" s="25" t="s">
        <v>90</v>
      </c>
      <c r="D226" s="25" t="s">
        <v>91</v>
      </c>
      <c r="E226" s="65">
        <v>205576630</v>
      </c>
      <c r="F226" s="65">
        <v>35469337</v>
      </c>
      <c r="G226" s="65">
        <f t="shared" si="10"/>
        <v>241045967</v>
      </c>
      <c r="H226" s="23">
        <f>ROUND(IF($A226 ='Inflation Constants Table'!$E$1,E226,E226*(_xlfn.XLOOKUP($A226,'Inflation Constants Table'!$A:$A,'Inflation Constants Table'!$B:$B,0))),0)</f>
        <v>215855462</v>
      </c>
      <c r="I226" s="23">
        <f>ROUND(IF($A226 ='Inflation Constants Table'!$E$1,F226,F226*(_xlfn.XLOOKUP($A226,'Inflation Constants Table'!$A:$A,'Inflation Constants Table'!$B:$B,0))),0)</f>
        <v>37242804</v>
      </c>
      <c r="J226" s="23">
        <f>ROUND(IF($A226 ='Inflation Constants Table'!$E$1,G226,G226*(_xlfn.XLOOKUP($A226,'Inflation Constants Table'!$A:$A,'Inflation Constants Table'!$B:$B,0))),0)</f>
        <v>253098265</v>
      </c>
      <c r="K226" s="19">
        <f t="shared" si="11"/>
        <v>0.8528523970719436</v>
      </c>
      <c r="L226" s="73">
        <f>_xlfn.XLOOKUP(A226,'SAPD GF as Pct of COSA GF'!A:A,'SAPD GF as Pct of COSA GF'!C:C)</f>
        <v>1682584782</v>
      </c>
      <c r="M226" s="19">
        <f t="shared" si="12"/>
        <v>0.15042229533251539</v>
      </c>
    </row>
    <row r="227" spans="1:13">
      <c r="A227">
        <v>2024</v>
      </c>
      <c r="B227" t="s">
        <v>89</v>
      </c>
      <c r="C227" s="25" t="s">
        <v>90</v>
      </c>
      <c r="D227" s="25" t="s">
        <v>92</v>
      </c>
      <c r="E227" s="65">
        <v>0</v>
      </c>
      <c r="F227" s="65">
        <v>436067</v>
      </c>
      <c r="G227" s="65">
        <f t="shared" si="10"/>
        <v>436067</v>
      </c>
      <c r="H227" s="23">
        <f>ROUND(IF($A227 ='Inflation Constants Table'!$E$1,E227,E227*(_xlfn.XLOOKUP($A227,'Inflation Constants Table'!$A:$A,'Inflation Constants Table'!$B:$B,0))),0)</f>
        <v>0</v>
      </c>
      <c r="I227" s="23">
        <f>ROUND(IF($A227 ='Inflation Constants Table'!$E$1,F227,F227*(_xlfn.XLOOKUP($A227,'Inflation Constants Table'!$A:$A,'Inflation Constants Table'!$B:$B,0))),0)</f>
        <v>457870</v>
      </c>
      <c r="J227" s="23">
        <f>ROUND(IF($A227 ='Inflation Constants Table'!$E$1,G227,G227*(_xlfn.XLOOKUP($A227,'Inflation Constants Table'!$A:$A,'Inflation Constants Table'!$B:$B,0))),0)</f>
        <v>457870</v>
      </c>
      <c r="K227" s="19">
        <f t="shared" si="11"/>
        <v>0</v>
      </c>
      <c r="L227" s="73">
        <f>_xlfn.XLOOKUP(A227,'SAPD GF as Pct of COSA GF'!A:A,'SAPD GF as Pct of COSA GF'!C:C)</f>
        <v>1682584782</v>
      </c>
      <c r="M227" s="19">
        <f t="shared" si="12"/>
        <v>2.7212298892645041E-4</v>
      </c>
    </row>
    <row r="228" spans="1:13">
      <c r="A228">
        <v>2024</v>
      </c>
      <c r="B228" t="s">
        <v>89</v>
      </c>
      <c r="C228" s="25" t="s">
        <v>90</v>
      </c>
      <c r="D228" s="25" t="s">
        <v>93</v>
      </c>
      <c r="E228" s="65">
        <v>16025616</v>
      </c>
      <c r="F228" s="65">
        <v>790953</v>
      </c>
      <c r="G228" s="65">
        <f t="shared" si="10"/>
        <v>16816569</v>
      </c>
      <c r="H228" s="23">
        <f>ROUND(IF($A228 ='Inflation Constants Table'!$E$1,E228,E228*(_xlfn.XLOOKUP($A228,'Inflation Constants Table'!$A:$A,'Inflation Constants Table'!$B:$B,0))),0)</f>
        <v>16826897</v>
      </c>
      <c r="I228" s="23">
        <f>ROUND(IF($A228 ='Inflation Constants Table'!$E$1,F228,F228*(_xlfn.XLOOKUP($A228,'Inflation Constants Table'!$A:$A,'Inflation Constants Table'!$B:$B,0))),0)</f>
        <v>830501</v>
      </c>
      <c r="J228" s="23">
        <f>ROUND(IF($A228 ='Inflation Constants Table'!$E$1,G228,G228*(_xlfn.XLOOKUP($A228,'Inflation Constants Table'!$A:$A,'Inflation Constants Table'!$B:$B,0))),0)</f>
        <v>17657397</v>
      </c>
      <c r="K228" s="19">
        <f t="shared" si="11"/>
        <v>0.95296588732756027</v>
      </c>
      <c r="L228" s="73">
        <f>_xlfn.XLOOKUP(A228,'SAPD GF as Pct of COSA GF'!A:A,'SAPD GF as Pct of COSA GF'!C:C)</f>
        <v>1682584782</v>
      </c>
      <c r="M228" s="19">
        <f t="shared" si="12"/>
        <v>1.0494209378865046E-2</v>
      </c>
    </row>
    <row r="229" spans="1:13">
      <c r="A229">
        <v>2024</v>
      </c>
      <c r="B229" t="s">
        <v>89</v>
      </c>
      <c r="C229" s="25" t="s">
        <v>90</v>
      </c>
      <c r="D229" s="25" t="s">
        <v>94</v>
      </c>
      <c r="E229" s="65">
        <v>31251</v>
      </c>
      <c r="F229" s="65">
        <v>325</v>
      </c>
      <c r="G229" s="65">
        <f t="shared" si="10"/>
        <v>31576</v>
      </c>
      <c r="H229" s="23">
        <f>ROUND(IF($A229 ='Inflation Constants Table'!$E$1,E229,E229*(_xlfn.XLOOKUP($A229,'Inflation Constants Table'!$A:$A,'Inflation Constants Table'!$B:$B,0))),0)</f>
        <v>32814</v>
      </c>
      <c r="I229" s="23">
        <f>ROUND(IF($A229 ='Inflation Constants Table'!$E$1,F229,F229*(_xlfn.XLOOKUP($A229,'Inflation Constants Table'!$A:$A,'Inflation Constants Table'!$B:$B,0))),0)</f>
        <v>341</v>
      </c>
      <c r="J229" s="23">
        <f>ROUND(IF($A229 ='Inflation Constants Table'!$E$1,G229,G229*(_xlfn.XLOOKUP($A229,'Inflation Constants Table'!$A:$A,'Inflation Constants Table'!$B:$B,0))),0)</f>
        <v>33155</v>
      </c>
      <c r="K229" s="19">
        <f t="shared" si="11"/>
        <v>0.98971497511687523</v>
      </c>
      <c r="L229" s="73">
        <f>_xlfn.XLOOKUP(A229,'SAPD GF as Pct of COSA GF'!A:A,'SAPD GF as Pct of COSA GF'!C:C)</f>
        <v>1682584782</v>
      </c>
      <c r="M229" s="19">
        <f t="shared" si="12"/>
        <v>1.9704802013358516E-5</v>
      </c>
    </row>
    <row r="230" spans="1:13">
      <c r="A230">
        <v>2024</v>
      </c>
      <c r="B230" t="s">
        <v>89</v>
      </c>
      <c r="C230" s="25" t="s">
        <v>90</v>
      </c>
      <c r="D230" s="25" t="s">
        <v>95</v>
      </c>
      <c r="E230" s="65">
        <v>6016500</v>
      </c>
      <c r="F230" s="65">
        <v>0</v>
      </c>
      <c r="G230" s="65">
        <f t="shared" si="10"/>
        <v>6016500</v>
      </c>
      <c r="H230" s="23">
        <f>ROUND(IF($A230 ='Inflation Constants Table'!$E$1,E230,E230*(_xlfn.XLOOKUP($A230,'Inflation Constants Table'!$A:$A,'Inflation Constants Table'!$B:$B,0))),0)</f>
        <v>6317325</v>
      </c>
      <c r="I230" s="23">
        <f>ROUND(IF($A230 ='Inflation Constants Table'!$E$1,F230,F230*(_xlfn.XLOOKUP($A230,'Inflation Constants Table'!$A:$A,'Inflation Constants Table'!$B:$B,0))),0)</f>
        <v>0</v>
      </c>
      <c r="J230" s="23">
        <f>ROUND(IF($A230 ='Inflation Constants Table'!$E$1,G230,G230*(_xlfn.XLOOKUP($A230,'Inflation Constants Table'!$A:$A,'Inflation Constants Table'!$B:$B,0))),0)</f>
        <v>6317325</v>
      </c>
      <c r="K230" s="19">
        <f t="shared" si="11"/>
        <v>1</v>
      </c>
      <c r="L230" s="73">
        <f>_xlfn.XLOOKUP(A230,'SAPD GF as Pct of COSA GF'!A:A,'SAPD GF as Pct of COSA GF'!C:C)</f>
        <v>1682584782</v>
      </c>
      <c r="M230" s="19">
        <f t="shared" si="12"/>
        <v>3.7545359185353669E-3</v>
      </c>
    </row>
    <row r="231" spans="1:13">
      <c r="A231">
        <v>2024</v>
      </c>
      <c r="B231" t="s">
        <v>89</v>
      </c>
      <c r="C231" s="25" t="s">
        <v>90</v>
      </c>
      <c r="D231" s="25" t="s">
        <v>96</v>
      </c>
      <c r="E231" s="65">
        <v>257400</v>
      </c>
      <c r="F231" s="65">
        <v>57000</v>
      </c>
      <c r="G231" s="65">
        <f t="shared" si="10"/>
        <v>314400</v>
      </c>
      <c r="H231" s="23">
        <f>ROUND(IF($A231 ='Inflation Constants Table'!$E$1,E231,E231*(_xlfn.XLOOKUP($A231,'Inflation Constants Table'!$A:$A,'Inflation Constants Table'!$B:$B,0))),0)</f>
        <v>270270</v>
      </c>
      <c r="I231" s="23">
        <f>ROUND(IF($A231 ='Inflation Constants Table'!$E$1,F231,F231*(_xlfn.XLOOKUP($A231,'Inflation Constants Table'!$A:$A,'Inflation Constants Table'!$B:$B,0))),0)</f>
        <v>59850</v>
      </c>
      <c r="J231" s="23">
        <f>ROUND(IF($A231 ='Inflation Constants Table'!$E$1,G231,G231*(_xlfn.XLOOKUP($A231,'Inflation Constants Table'!$A:$A,'Inflation Constants Table'!$B:$B,0))),0)</f>
        <v>330120</v>
      </c>
      <c r="K231" s="19">
        <f t="shared" si="11"/>
        <v>0.81870229007633588</v>
      </c>
      <c r="L231" s="73">
        <f>_xlfn.XLOOKUP(A231,'SAPD GF as Pct of COSA GF'!A:A,'SAPD GF as Pct of COSA GF'!C:C)</f>
        <v>1682584782</v>
      </c>
      <c r="M231" s="19">
        <f t="shared" si="12"/>
        <v>1.9619813725380527E-4</v>
      </c>
    </row>
    <row r="232" spans="1:13">
      <c r="A232">
        <v>2024</v>
      </c>
      <c r="B232" t="s">
        <v>89</v>
      </c>
      <c r="C232" s="25" t="s">
        <v>90</v>
      </c>
      <c r="D232" s="25" t="s">
        <v>97</v>
      </c>
      <c r="E232" s="65">
        <v>12621103</v>
      </c>
      <c r="F232" s="65">
        <v>0</v>
      </c>
      <c r="G232" s="65">
        <f t="shared" si="10"/>
        <v>12621103</v>
      </c>
      <c r="H232" s="23">
        <f>ROUND(IF($A232 ='Inflation Constants Table'!$E$1,E232,E232*(_xlfn.XLOOKUP($A232,'Inflation Constants Table'!$A:$A,'Inflation Constants Table'!$B:$B,0))),0)</f>
        <v>13252158</v>
      </c>
      <c r="I232" s="23">
        <f>ROUND(IF($A232 ='Inflation Constants Table'!$E$1,F232,F232*(_xlfn.XLOOKUP($A232,'Inflation Constants Table'!$A:$A,'Inflation Constants Table'!$B:$B,0))),0)</f>
        <v>0</v>
      </c>
      <c r="J232" s="23">
        <f>ROUND(IF($A232 ='Inflation Constants Table'!$E$1,G232,G232*(_xlfn.XLOOKUP($A232,'Inflation Constants Table'!$A:$A,'Inflation Constants Table'!$B:$B,0))),0)</f>
        <v>13252158</v>
      </c>
      <c r="K232" s="19">
        <f t="shared" si="11"/>
        <v>1</v>
      </c>
      <c r="L232" s="73">
        <f>_xlfn.XLOOKUP(A232,'SAPD GF as Pct of COSA GF'!A:A,'SAPD GF as Pct of COSA GF'!C:C)</f>
        <v>1682584782</v>
      </c>
      <c r="M232" s="19">
        <f t="shared" si="12"/>
        <v>7.8760714715652297E-3</v>
      </c>
    </row>
    <row r="233" spans="1:13">
      <c r="A233">
        <v>2024</v>
      </c>
      <c r="B233" t="s">
        <v>89</v>
      </c>
      <c r="C233" s="25" t="s">
        <v>90</v>
      </c>
      <c r="D233" s="25" t="s">
        <v>98</v>
      </c>
      <c r="E233" s="65">
        <v>11036978</v>
      </c>
      <c r="F233" s="65">
        <v>79358</v>
      </c>
      <c r="G233" s="65">
        <f t="shared" si="10"/>
        <v>11116336</v>
      </c>
      <c r="H233" s="23">
        <f>ROUND(IF($A233 ='Inflation Constants Table'!$E$1,E233,E233*(_xlfn.XLOOKUP($A233,'Inflation Constants Table'!$A:$A,'Inflation Constants Table'!$B:$B,0))),0)</f>
        <v>11588827</v>
      </c>
      <c r="I233" s="23">
        <f>ROUND(IF($A233 ='Inflation Constants Table'!$E$1,F233,F233*(_xlfn.XLOOKUP($A233,'Inflation Constants Table'!$A:$A,'Inflation Constants Table'!$B:$B,0))),0)</f>
        <v>83326</v>
      </c>
      <c r="J233" s="23">
        <f>ROUND(IF($A233 ='Inflation Constants Table'!$E$1,G233,G233*(_xlfn.XLOOKUP($A233,'Inflation Constants Table'!$A:$A,'Inflation Constants Table'!$B:$B,0))),0)</f>
        <v>11672153</v>
      </c>
      <c r="K233" s="19">
        <f t="shared" si="11"/>
        <v>0.99286112853387032</v>
      </c>
      <c r="L233" s="73">
        <f>_xlfn.XLOOKUP(A233,'SAPD GF as Pct of COSA GF'!A:A,'SAPD GF as Pct of COSA GF'!C:C)</f>
        <v>1682584782</v>
      </c>
      <c r="M233" s="19">
        <f t="shared" si="12"/>
        <v>6.9370370663437986E-3</v>
      </c>
    </row>
    <row r="234" spans="1:13">
      <c r="A234">
        <v>2024</v>
      </c>
      <c r="B234" t="s">
        <v>89</v>
      </c>
      <c r="C234" s="25" t="s">
        <v>90</v>
      </c>
      <c r="D234" s="25" t="s">
        <v>99</v>
      </c>
      <c r="E234" s="65">
        <v>0</v>
      </c>
      <c r="F234" s="65">
        <v>198066</v>
      </c>
      <c r="G234" s="65">
        <f t="shared" si="10"/>
        <v>198066</v>
      </c>
      <c r="H234" s="23">
        <f>ROUND(IF($A234 ='Inflation Constants Table'!$E$1,E234,E234*(_xlfn.XLOOKUP($A234,'Inflation Constants Table'!$A:$A,'Inflation Constants Table'!$B:$B,0))),0)</f>
        <v>0</v>
      </c>
      <c r="I234" s="23">
        <f>ROUND(IF($A234 ='Inflation Constants Table'!$E$1,F234,F234*(_xlfn.XLOOKUP($A234,'Inflation Constants Table'!$A:$A,'Inflation Constants Table'!$B:$B,0))),0)</f>
        <v>207969</v>
      </c>
      <c r="J234" s="23">
        <f>ROUND(IF($A234 ='Inflation Constants Table'!$E$1,G234,G234*(_xlfn.XLOOKUP($A234,'Inflation Constants Table'!$A:$A,'Inflation Constants Table'!$B:$B,0))),0)</f>
        <v>207969</v>
      </c>
      <c r="K234" s="19">
        <f t="shared" si="11"/>
        <v>0</v>
      </c>
      <c r="L234" s="73">
        <f>_xlfn.XLOOKUP(A234,'SAPD GF as Pct of COSA GF'!A:A,'SAPD GF as Pct of COSA GF'!C:C)</f>
        <v>1682584782</v>
      </c>
      <c r="M234" s="19">
        <f t="shared" si="12"/>
        <v>1.236009039335291E-4</v>
      </c>
    </row>
    <row r="235" spans="1:13">
      <c r="A235">
        <v>2024</v>
      </c>
      <c r="B235" t="s">
        <v>89</v>
      </c>
      <c r="C235" s="25" t="s">
        <v>90</v>
      </c>
      <c r="D235" s="25" t="s">
        <v>100</v>
      </c>
      <c r="E235" s="65">
        <v>4273490</v>
      </c>
      <c r="F235" s="65">
        <v>2628270</v>
      </c>
      <c r="G235" s="65">
        <f t="shared" si="10"/>
        <v>6901760</v>
      </c>
      <c r="H235" s="23">
        <f>ROUND(IF($A235 ='Inflation Constants Table'!$E$1,E235,E235*(_xlfn.XLOOKUP($A235,'Inflation Constants Table'!$A:$A,'Inflation Constants Table'!$B:$B,0))),0)</f>
        <v>4487165</v>
      </c>
      <c r="I235" s="23">
        <f>ROUND(IF($A235 ='Inflation Constants Table'!$E$1,F235,F235*(_xlfn.XLOOKUP($A235,'Inflation Constants Table'!$A:$A,'Inflation Constants Table'!$B:$B,0))),0)</f>
        <v>2759684</v>
      </c>
      <c r="J235" s="23">
        <f>ROUND(IF($A235 ='Inflation Constants Table'!$E$1,G235,G235*(_xlfn.XLOOKUP($A235,'Inflation Constants Table'!$A:$A,'Inflation Constants Table'!$B:$B,0))),0)</f>
        <v>7246848</v>
      </c>
      <c r="K235" s="19">
        <f t="shared" si="11"/>
        <v>0.61918850788646318</v>
      </c>
      <c r="L235" s="73">
        <f>_xlfn.XLOOKUP(A235,'SAPD GF as Pct of COSA GF'!A:A,'SAPD GF as Pct of COSA GF'!C:C)</f>
        <v>1682584782</v>
      </c>
      <c r="M235" s="19">
        <f t="shared" si="12"/>
        <v>4.3069734598372234E-3</v>
      </c>
    </row>
    <row r="236" spans="1:13">
      <c r="A236">
        <v>2024</v>
      </c>
      <c r="B236" t="s">
        <v>89</v>
      </c>
      <c r="C236" s="25" t="s">
        <v>90</v>
      </c>
      <c r="D236" s="25" t="s">
        <v>101</v>
      </c>
      <c r="E236" s="65">
        <v>0</v>
      </c>
      <c r="F236" s="65">
        <v>21616</v>
      </c>
      <c r="G236" s="65">
        <f t="shared" si="10"/>
        <v>21616</v>
      </c>
      <c r="H236" s="23">
        <f>ROUND(IF($A236 ='Inflation Constants Table'!$E$1,E236,E236*(_xlfn.XLOOKUP($A236,'Inflation Constants Table'!$A:$A,'Inflation Constants Table'!$B:$B,0))),0)</f>
        <v>0</v>
      </c>
      <c r="I236" s="23">
        <f>ROUND(IF($A236 ='Inflation Constants Table'!$E$1,F236,F236*(_xlfn.XLOOKUP($A236,'Inflation Constants Table'!$A:$A,'Inflation Constants Table'!$B:$B,0))),0)</f>
        <v>22697</v>
      </c>
      <c r="J236" s="23">
        <f>ROUND(IF($A236 ='Inflation Constants Table'!$E$1,G236,G236*(_xlfn.XLOOKUP($A236,'Inflation Constants Table'!$A:$A,'Inflation Constants Table'!$B:$B,0))),0)</f>
        <v>22697</v>
      </c>
      <c r="K236" s="19">
        <f t="shared" si="11"/>
        <v>0</v>
      </c>
      <c r="L236" s="73">
        <f>_xlfn.XLOOKUP(A236,'SAPD GF as Pct of COSA GF'!A:A,'SAPD GF as Pct of COSA GF'!C:C)</f>
        <v>1682584782</v>
      </c>
      <c r="M236" s="19">
        <f t="shared" si="12"/>
        <v>1.3489364840814304E-5</v>
      </c>
    </row>
    <row r="237" spans="1:13">
      <c r="A237">
        <v>2024</v>
      </c>
      <c r="B237" t="s">
        <v>89</v>
      </c>
      <c r="C237" s="25" t="s">
        <v>90</v>
      </c>
      <c r="D237" s="25" t="s">
        <v>102</v>
      </c>
      <c r="E237" s="65">
        <v>200710</v>
      </c>
      <c r="F237" s="65">
        <v>34402</v>
      </c>
      <c r="G237" s="65">
        <f t="shared" si="10"/>
        <v>235112</v>
      </c>
      <c r="H237" s="23">
        <f>ROUND(IF($A237 ='Inflation Constants Table'!$E$1,E237,E237*(_xlfn.XLOOKUP($A237,'Inflation Constants Table'!$A:$A,'Inflation Constants Table'!$B:$B,0))),0)</f>
        <v>210746</v>
      </c>
      <c r="I237" s="23">
        <f>ROUND(IF($A237 ='Inflation Constants Table'!$E$1,F237,F237*(_xlfn.XLOOKUP($A237,'Inflation Constants Table'!$A:$A,'Inflation Constants Table'!$B:$B,0))),0)</f>
        <v>36122</v>
      </c>
      <c r="J237" s="23">
        <f>ROUND(IF($A237 ='Inflation Constants Table'!$E$1,G237,G237*(_xlfn.XLOOKUP($A237,'Inflation Constants Table'!$A:$A,'Inflation Constants Table'!$B:$B,0))),0)</f>
        <v>246868</v>
      </c>
      <c r="K237" s="19">
        <f t="shared" si="11"/>
        <v>0.85367888912293211</v>
      </c>
      <c r="L237" s="73">
        <f>_xlfn.XLOOKUP(A237,'SAPD GF as Pct of COSA GF'!A:A,'SAPD GF as Pct of COSA GF'!C:C)</f>
        <v>1682584782</v>
      </c>
      <c r="M237" s="19">
        <f t="shared" si="12"/>
        <v>1.467195012346189E-4</v>
      </c>
    </row>
    <row r="238" spans="1:13">
      <c r="A238">
        <v>2024</v>
      </c>
      <c r="B238" t="s">
        <v>89</v>
      </c>
      <c r="C238" s="25" t="s">
        <v>90</v>
      </c>
      <c r="D238" s="25" t="s">
        <v>103</v>
      </c>
      <c r="E238" s="65">
        <v>937938</v>
      </c>
      <c r="F238" s="65">
        <v>0</v>
      </c>
      <c r="G238" s="65">
        <f t="shared" si="10"/>
        <v>937938</v>
      </c>
      <c r="H238" s="23">
        <f>ROUND(IF($A238 ='Inflation Constants Table'!$E$1,E238,E238*(_xlfn.XLOOKUP($A238,'Inflation Constants Table'!$A:$A,'Inflation Constants Table'!$B:$B,0))),0)</f>
        <v>984835</v>
      </c>
      <c r="I238" s="23">
        <f>ROUND(IF($A238 ='Inflation Constants Table'!$E$1,F238,F238*(_xlfn.XLOOKUP($A238,'Inflation Constants Table'!$A:$A,'Inflation Constants Table'!$B:$B,0))),0)</f>
        <v>0</v>
      </c>
      <c r="J238" s="23">
        <f>ROUND(IF($A238 ='Inflation Constants Table'!$E$1,G238,G238*(_xlfn.XLOOKUP($A238,'Inflation Constants Table'!$A:$A,'Inflation Constants Table'!$B:$B,0))),0)</f>
        <v>984835</v>
      </c>
      <c r="K238" s="19">
        <f t="shared" si="11"/>
        <v>1</v>
      </c>
      <c r="L238" s="73">
        <f>_xlfn.XLOOKUP(A238,'SAPD GF as Pct of COSA GF'!A:A,'SAPD GF as Pct of COSA GF'!C:C)</f>
        <v>1682584782</v>
      </c>
      <c r="M238" s="19">
        <f t="shared" si="12"/>
        <v>5.8531077336226617E-4</v>
      </c>
    </row>
    <row r="239" spans="1:13">
      <c r="A239">
        <v>2024</v>
      </c>
      <c r="B239" t="s">
        <v>89</v>
      </c>
      <c r="C239" s="25" t="s">
        <v>90</v>
      </c>
      <c r="D239" s="25" t="s">
        <v>104</v>
      </c>
      <c r="E239" s="65">
        <v>0</v>
      </c>
      <c r="F239" s="65">
        <v>521013</v>
      </c>
      <c r="G239" s="65">
        <f t="shared" si="10"/>
        <v>521013</v>
      </c>
      <c r="H239" s="23">
        <f>ROUND(IF($A239 ='Inflation Constants Table'!$E$1,E239,E239*(_xlfn.XLOOKUP($A239,'Inflation Constants Table'!$A:$A,'Inflation Constants Table'!$B:$B,0))),0)</f>
        <v>0</v>
      </c>
      <c r="I239" s="23">
        <f>ROUND(IF($A239 ='Inflation Constants Table'!$E$1,F239,F239*(_xlfn.XLOOKUP($A239,'Inflation Constants Table'!$A:$A,'Inflation Constants Table'!$B:$B,0))),0)</f>
        <v>547064</v>
      </c>
      <c r="J239" s="23">
        <f>ROUND(IF($A239 ='Inflation Constants Table'!$E$1,G239,G239*(_xlfn.XLOOKUP($A239,'Inflation Constants Table'!$A:$A,'Inflation Constants Table'!$B:$B,0))),0)</f>
        <v>547064</v>
      </c>
      <c r="K239" s="19">
        <f t="shared" si="11"/>
        <v>0</v>
      </c>
      <c r="L239" s="73">
        <f>_xlfn.XLOOKUP(A239,'SAPD GF as Pct of COSA GF'!A:A,'SAPD GF as Pct of COSA GF'!C:C)</f>
        <v>1682584782</v>
      </c>
      <c r="M239" s="19">
        <f t="shared" si="12"/>
        <v>3.251330963244145E-4</v>
      </c>
    </row>
    <row r="240" spans="1:13">
      <c r="A240">
        <v>2024</v>
      </c>
      <c r="B240" t="s">
        <v>89</v>
      </c>
      <c r="C240" s="25" t="s">
        <v>90</v>
      </c>
      <c r="D240" s="25" t="s">
        <v>105</v>
      </c>
      <c r="E240" s="65">
        <v>0</v>
      </c>
      <c r="F240" s="65">
        <v>19664</v>
      </c>
      <c r="G240" s="65">
        <f t="shared" si="10"/>
        <v>19664</v>
      </c>
      <c r="H240" s="23">
        <f>ROUND(IF($A240 ='Inflation Constants Table'!$E$1,E240,E240*(_xlfn.XLOOKUP($A240,'Inflation Constants Table'!$A:$A,'Inflation Constants Table'!$B:$B,0))),0)</f>
        <v>0</v>
      </c>
      <c r="I240" s="23">
        <f>ROUND(IF($A240 ='Inflation Constants Table'!$E$1,F240,F240*(_xlfn.XLOOKUP($A240,'Inflation Constants Table'!$A:$A,'Inflation Constants Table'!$B:$B,0))),0)</f>
        <v>20647</v>
      </c>
      <c r="J240" s="23">
        <f>ROUND(IF($A240 ='Inflation Constants Table'!$E$1,G240,G240*(_xlfn.XLOOKUP($A240,'Inflation Constants Table'!$A:$A,'Inflation Constants Table'!$B:$B,0))),0)</f>
        <v>20647</v>
      </c>
      <c r="K240" s="19">
        <f t="shared" si="11"/>
        <v>0</v>
      </c>
      <c r="L240" s="73">
        <f>_xlfn.XLOOKUP(A240,'SAPD GF as Pct of COSA GF'!A:A,'SAPD GF as Pct of COSA GF'!C:C)</f>
        <v>1682584782</v>
      </c>
      <c r="M240" s="19">
        <f t="shared" si="12"/>
        <v>1.2271001271899058E-5</v>
      </c>
    </row>
    <row r="241" spans="1:13">
      <c r="A241">
        <v>2024</v>
      </c>
      <c r="B241" t="s">
        <v>89</v>
      </c>
      <c r="C241" s="25" t="s">
        <v>90</v>
      </c>
      <c r="D241" s="25" t="s">
        <v>106</v>
      </c>
      <c r="E241" s="65">
        <v>267445</v>
      </c>
      <c r="F241" s="65">
        <v>0</v>
      </c>
      <c r="G241" s="65">
        <f t="shared" si="10"/>
        <v>267445</v>
      </c>
      <c r="H241" s="23">
        <f>ROUND(IF($A241 ='Inflation Constants Table'!$E$1,E241,E241*(_xlfn.XLOOKUP($A241,'Inflation Constants Table'!$A:$A,'Inflation Constants Table'!$B:$B,0))),0)</f>
        <v>280817</v>
      </c>
      <c r="I241" s="23">
        <f>ROUND(IF($A241 ='Inflation Constants Table'!$E$1,F241,F241*(_xlfn.XLOOKUP($A241,'Inflation Constants Table'!$A:$A,'Inflation Constants Table'!$B:$B,0))),0)</f>
        <v>0</v>
      </c>
      <c r="J241" s="23">
        <f>ROUND(IF($A241 ='Inflation Constants Table'!$E$1,G241,G241*(_xlfn.XLOOKUP($A241,'Inflation Constants Table'!$A:$A,'Inflation Constants Table'!$B:$B,0))),0)</f>
        <v>280817</v>
      </c>
      <c r="K241" s="19">
        <f t="shared" si="11"/>
        <v>1</v>
      </c>
      <c r="L241" s="73">
        <f>_xlfn.XLOOKUP(A241,'SAPD GF as Pct of COSA GF'!A:A,'SAPD GF as Pct of COSA GF'!C:C)</f>
        <v>1682584782</v>
      </c>
      <c r="M241" s="19">
        <f t="shared" si="12"/>
        <v>1.6689619625954752E-4</v>
      </c>
    </row>
    <row r="242" spans="1:13">
      <c r="A242">
        <v>2024</v>
      </c>
      <c r="B242" t="s">
        <v>89</v>
      </c>
      <c r="C242" s="25" t="s">
        <v>90</v>
      </c>
      <c r="D242" s="25" t="s">
        <v>107</v>
      </c>
      <c r="E242" s="65">
        <v>36000</v>
      </c>
      <c r="F242" s="65">
        <v>12000</v>
      </c>
      <c r="G242" s="65">
        <f t="shared" si="10"/>
        <v>48000</v>
      </c>
      <c r="H242" s="23">
        <f>ROUND(IF($A242 ='Inflation Constants Table'!$E$1,E242,E242*(_xlfn.XLOOKUP($A242,'Inflation Constants Table'!$A:$A,'Inflation Constants Table'!$B:$B,0))),0)</f>
        <v>37800</v>
      </c>
      <c r="I242" s="23">
        <f>ROUND(IF($A242 ='Inflation Constants Table'!$E$1,F242,F242*(_xlfn.XLOOKUP($A242,'Inflation Constants Table'!$A:$A,'Inflation Constants Table'!$B:$B,0))),0)</f>
        <v>12600</v>
      </c>
      <c r="J242" s="23">
        <f>ROUND(IF($A242 ='Inflation Constants Table'!$E$1,G242,G242*(_xlfn.XLOOKUP($A242,'Inflation Constants Table'!$A:$A,'Inflation Constants Table'!$B:$B,0))),0)</f>
        <v>50400</v>
      </c>
      <c r="K242" s="19">
        <f t="shared" si="11"/>
        <v>0.75</v>
      </c>
      <c r="L242" s="73">
        <f>_xlfn.XLOOKUP(A242,'SAPD GF as Pct of COSA GF'!A:A,'SAPD GF as Pct of COSA GF'!C:C)</f>
        <v>1682584782</v>
      </c>
      <c r="M242" s="19">
        <f t="shared" si="12"/>
        <v>2.9953914084550422E-5</v>
      </c>
    </row>
    <row r="243" spans="1:13">
      <c r="A243">
        <v>2024</v>
      </c>
      <c r="B243" t="s">
        <v>89</v>
      </c>
      <c r="C243" s="25" t="s">
        <v>90</v>
      </c>
      <c r="D243" s="25" t="s">
        <v>108</v>
      </c>
      <c r="E243" s="65">
        <v>0</v>
      </c>
      <c r="F243" s="65">
        <v>6747</v>
      </c>
      <c r="G243" s="65">
        <f t="shared" si="10"/>
        <v>6747</v>
      </c>
      <c r="H243" s="23">
        <f>ROUND(IF($A243 ='Inflation Constants Table'!$E$1,E243,E243*(_xlfn.XLOOKUP($A243,'Inflation Constants Table'!$A:$A,'Inflation Constants Table'!$B:$B,0))),0)</f>
        <v>0</v>
      </c>
      <c r="I243" s="23">
        <f>ROUND(IF($A243 ='Inflation Constants Table'!$E$1,F243,F243*(_xlfn.XLOOKUP($A243,'Inflation Constants Table'!$A:$A,'Inflation Constants Table'!$B:$B,0))),0)</f>
        <v>7084</v>
      </c>
      <c r="J243" s="23">
        <f>ROUND(IF($A243 ='Inflation Constants Table'!$E$1,G243,G243*(_xlfn.XLOOKUP($A243,'Inflation Constants Table'!$A:$A,'Inflation Constants Table'!$B:$B,0))),0)</f>
        <v>7084</v>
      </c>
      <c r="K243" s="19">
        <f t="shared" si="11"/>
        <v>0</v>
      </c>
      <c r="L243" s="73">
        <f>_xlfn.XLOOKUP(A243,'SAPD GF as Pct of COSA GF'!A:A,'SAPD GF as Pct of COSA GF'!C:C)</f>
        <v>1682584782</v>
      </c>
      <c r="M243" s="19">
        <f t="shared" si="12"/>
        <v>4.2101890352173648E-6</v>
      </c>
    </row>
    <row r="244" spans="1:13">
      <c r="A244">
        <v>2024</v>
      </c>
      <c r="B244" t="s">
        <v>89</v>
      </c>
      <c r="C244" s="25" t="s">
        <v>90</v>
      </c>
      <c r="D244" s="25" t="s">
        <v>109</v>
      </c>
      <c r="E244" s="65">
        <v>5646578</v>
      </c>
      <c r="F244" s="65">
        <v>0</v>
      </c>
      <c r="G244" s="65">
        <f t="shared" si="10"/>
        <v>5646578</v>
      </c>
      <c r="H244" s="23">
        <f>ROUND(IF($A244 ='Inflation Constants Table'!$E$1,E244,E244*(_xlfn.XLOOKUP($A244,'Inflation Constants Table'!$A:$A,'Inflation Constants Table'!$B:$B,0))),0)</f>
        <v>5928907</v>
      </c>
      <c r="I244" s="23">
        <f>ROUND(IF($A244 ='Inflation Constants Table'!$E$1,F244,F244*(_xlfn.XLOOKUP($A244,'Inflation Constants Table'!$A:$A,'Inflation Constants Table'!$B:$B,0))),0)</f>
        <v>0</v>
      </c>
      <c r="J244" s="23">
        <f>ROUND(IF($A244 ='Inflation Constants Table'!$E$1,G244,G244*(_xlfn.XLOOKUP($A244,'Inflation Constants Table'!$A:$A,'Inflation Constants Table'!$B:$B,0))),0)</f>
        <v>5928907</v>
      </c>
      <c r="K244" s="19">
        <f t="shared" si="11"/>
        <v>1</v>
      </c>
      <c r="L244" s="73">
        <f>_xlfn.XLOOKUP(A244,'SAPD GF as Pct of COSA GF'!A:A,'SAPD GF as Pct of COSA GF'!C:C)</f>
        <v>1682584782</v>
      </c>
      <c r="M244" s="19">
        <f t="shared" si="12"/>
        <v>3.5236898986763807E-3</v>
      </c>
    </row>
    <row r="245" spans="1:13">
      <c r="A245">
        <v>2024</v>
      </c>
      <c r="B245" t="s">
        <v>89</v>
      </c>
      <c r="C245" s="25" t="s">
        <v>90</v>
      </c>
      <c r="D245" s="25" t="s">
        <v>110</v>
      </c>
      <c r="E245" s="65">
        <v>29379054</v>
      </c>
      <c r="F245" s="65">
        <v>0</v>
      </c>
      <c r="G245" s="65">
        <f t="shared" si="10"/>
        <v>29379054</v>
      </c>
      <c r="H245" s="23">
        <f>ROUND(IF($A245 ='Inflation Constants Table'!$E$1,E245,E245*(_xlfn.XLOOKUP($A245,'Inflation Constants Table'!$A:$A,'Inflation Constants Table'!$B:$B,0))),0)</f>
        <v>30848007</v>
      </c>
      <c r="I245" s="23">
        <f>ROUND(IF($A245 ='Inflation Constants Table'!$E$1,F245,F245*(_xlfn.XLOOKUP($A245,'Inflation Constants Table'!$A:$A,'Inflation Constants Table'!$B:$B,0))),0)</f>
        <v>0</v>
      </c>
      <c r="J245" s="23">
        <f>ROUND(IF($A245 ='Inflation Constants Table'!$E$1,G245,G245*(_xlfn.XLOOKUP($A245,'Inflation Constants Table'!$A:$A,'Inflation Constants Table'!$B:$B,0))),0)</f>
        <v>30848007</v>
      </c>
      <c r="K245" s="19">
        <f t="shared" si="11"/>
        <v>1</v>
      </c>
      <c r="L245" s="73">
        <f>_xlfn.XLOOKUP(A245,'SAPD GF as Pct of COSA GF'!A:A,'SAPD GF as Pct of COSA GF'!C:C)</f>
        <v>1682584782</v>
      </c>
      <c r="M245" s="19">
        <f t="shared" si="12"/>
        <v>1.8333701415825594E-2</v>
      </c>
    </row>
    <row r="246" spans="1:13">
      <c r="A246">
        <v>2024</v>
      </c>
      <c r="B246" t="s">
        <v>89</v>
      </c>
      <c r="C246" s="25" t="s">
        <v>90</v>
      </c>
      <c r="D246" s="25" t="s">
        <v>111</v>
      </c>
      <c r="E246" s="65">
        <v>324360</v>
      </c>
      <c r="F246" s="65">
        <v>0</v>
      </c>
      <c r="G246" s="65">
        <f t="shared" si="10"/>
        <v>324360</v>
      </c>
      <c r="H246" s="23">
        <f>ROUND(IF($A246 ='Inflation Constants Table'!$E$1,E246,E246*(_xlfn.XLOOKUP($A246,'Inflation Constants Table'!$A:$A,'Inflation Constants Table'!$B:$B,0))),0)</f>
        <v>340578</v>
      </c>
      <c r="I246" s="23">
        <f>ROUND(IF($A246 ='Inflation Constants Table'!$E$1,F246,F246*(_xlfn.XLOOKUP($A246,'Inflation Constants Table'!$A:$A,'Inflation Constants Table'!$B:$B,0))),0)</f>
        <v>0</v>
      </c>
      <c r="J246" s="23">
        <f>ROUND(IF($A246 ='Inflation Constants Table'!$E$1,G246,G246*(_xlfn.XLOOKUP($A246,'Inflation Constants Table'!$A:$A,'Inflation Constants Table'!$B:$B,0))),0)</f>
        <v>340578</v>
      </c>
      <c r="K246" s="19">
        <f t="shared" si="11"/>
        <v>1</v>
      </c>
      <c r="L246" s="73">
        <f>_xlfn.XLOOKUP(A246,'SAPD GF as Pct of COSA GF'!A:A,'SAPD GF as Pct of COSA GF'!C:C)</f>
        <v>1682584782</v>
      </c>
      <c r="M246" s="19">
        <f t="shared" si="12"/>
        <v>2.0241357442634948E-4</v>
      </c>
    </row>
    <row r="247" spans="1:13">
      <c r="A247">
        <v>2024</v>
      </c>
      <c r="B247" t="s">
        <v>89</v>
      </c>
      <c r="C247" s="25" t="s">
        <v>90</v>
      </c>
      <c r="D247" s="25" t="s">
        <v>112</v>
      </c>
      <c r="E247" s="65">
        <v>13188</v>
      </c>
      <c r="F247" s="65">
        <v>0</v>
      </c>
      <c r="G247" s="65">
        <f t="shared" si="10"/>
        <v>13188</v>
      </c>
      <c r="H247" s="23">
        <f>ROUND(IF($A247 ='Inflation Constants Table'!$E$1,E247,E247*(_xlfn.XLOOKUP($A247,'Inflation Constants Table'!$A:$A,'Inflation Constants Table'!$B:$B,0))),0)</f>
        <v>13847</v>
      </c>
      <c r="I247" s="23">
        <f>ROUND(IF($A247 ='Inflation Constants Table'!$E$1,F247,F247*(_xlfn.XLOOKUP($A247,'Inflation Constants Table'!$A:$A,'Inflation Constants Table'!$B:$B,0))),0)</f>
        <v>0</v>
      </c>
      <c r="J247" s="23">
        <f>ROUND(IF($A247 ='Inflation Constants Table'!$E$1,G247,G247*(_xlfn.XLOOKUP($A247,'Inflation Constants Table'!$A:$A,'Inflation Constants Table'!$B:$B,0))),0)</f>
        <v>13847</v>
      </c>
      <c r="K247" s="19">
        <f t="shared" si="11"/>
        <v>1</v>
      </c>
      <c r="L247" s="73">
        <f>_xlfn.XLOOKUP(A247,'SAPD GF as Pct of COSA GF'!A:A,'SAPD GF as Pct of COSA GF'!C:C)</f>
        <v>1682584782</v>
      </c>
      <c r="M247" s="19">
        <f t="shared" si="12"/>
        <v>8.2296001652533666E-6</v>
      </c>
    </row>
    <row r="248" spans="1:13">
      <c r="A248">
        <v>2024</v>
      </c>
      <c r="B248" t="s">
        <v>89</v>
      </c>
      <c r="C248" s="25" t="s">
        <v>90</v>
      </c>
      <c r="D248" s="25" t="s">
        <v>113</v>
      </c>
      <c r="E248" s="65">
        <v>199200</v>
      </c>
      <c r="F248" s="65">
        <v>0</v>
      </c>
      <c r="G248" s="65">
        <f t="shared" si="10"/>
        <v>199200</v>
      </c>
      <c r="H248" s="23">
        <f>ROUND(IF($A248 ='Inflation Constants Table'!$E$1,E248,E248*(_xlfn.XLOOKUP($A248,'Inflation Constants Table'!$A:$A,'Inflation Constants Table'!$B:$B,0))),0)</f>
        <v>209160</v>
      </c>
      <c r="I248" s="23">
        <f>ROUND(IF($A248 ='Inflation Constants Table'!$E$1,F248,F248*(_xlfn.XLOOKUP($A248,'Inflation Constants Table'!$A:$A,'Inflation Constants Table'!$B:$B,0))),0)</f>
        <v>0</v>
      </c>
      <c r="J248" s="23">
        <f>ROUND(IF($A248 ='Inflation Constants Table'!$E$1,G248,G248*(_xlfn.XLOOKUP($A248,'Inflation Constants Table'!$A:$A,'Inflation Constants Table'!$B:$B,0))),0)</f>
        <v>209160</v>
      </c>
      <c r="K248" s="19">
        <f t="shared" si="11"/>
        <v>1</v>
      </c>
      <c r="L248" s="73">
        <f>_xlfn.XLOOKUP(A248,'SAPD GF as Pct of COSA GF'!A:A,'SAPD GF as Pct of COSA GF'!C:C)</f>
        <v>1682584782</v>
      </c>
      <c r="M248" s="19">
        <f t="shared" si="12"/>
        <v>1.2430874345088425E-4</v>
      </c>
    </row>
    <row r="249" spans="1:13">
      <c r="A249">
        <v>2024</v>
      </c>
      <c r="B249" t="s">
        <v>89</v>
      </c>
      <c r="C249" s="25" t="s">
        <v>90</v>
      </c>
      <c r="D249" s="25" t="s">
        <v>114</v>
      </c>
      <c r="E249" s="65">
        <v>55414226</v>
      </c>
      <c r="F249" s="65">
        <v>0</v>
      </c>
      <c r="G249" s="65">
        <f t="shared" si="10"/>
        <v>55414226</v>
      </c>
      <c r="H249" s="23">
        <f>ROUND(IF($A249 ='Inflation Constants Table'!$E$1,E249,E249*(_xlfn.XLOOKUP($A249,'Inflation Constants Table'!$A:$A,'Inflation Constants Table'!$B:$B,0))),0)</f>
        <v>58184937</v>
      </c>
      <c r="I249" s="23">
        <f>ROUND(IF($A249 ='Inflation Constants Table'!$E$1,F249,F249*(_xlfn.XLOOKUP($A249,'Inflation Constants Table'!$A:$A,'Inflation Constants Table'!$B:$B,0))),0)</f>
        <v>0</v>
      </c>
      <c r="J249" s="23">
        <f>ROUND(IF($A249 ='Inflation Constants Table'!$E$1,G249,G249*(_xlfn.XLOOKUP($A249,'Inflation Constants Table'!$A:$A,'Inflation Constants Table'!$B:$B,0))),0)</f>
        <v>58184937</v>
      </c>
      <c r="K249" s="19">
        <f t="shared" si="11"/>
        <v>1</v>
      </c>
      <c r="L249" s="73">
        <f>_xlfn.XLOOKUP(A249,'SAPD GF as Pct of COSA GF'!A:A,'SAPD GF as Pct of COSA GF'!C:C)</f>
        <v>1682584782</v>
      </c>
      <c r="M249" s="19">
        <f t="shared" si="12"/>
        <v>3.4580686585574977E-2</v>
      </c>
    </row>
    <row r="250" spans="1:13">
      <c r="A250">
        <v>2024</v>
      </c>
      <c r="B250" t="s">
        <v>89</v>
      </c>
      <c r="C250" s="25" t="s">
        <v>90</v>
      </c>
      <c r="D250" s="25" t="s">
        <v>209</v>
      </c>
      <c r="E250" s="65">
        <v>8505</v>
      </c>
      <c r="F250" s="65">
        <v>0</v>
      </c>
      <c r="G250" s="65">
        <f t="shared" si="10"/>
        <v>8505</v>
      </c>
      <c r="H250" s="23">
        <f>ROUND(IF($A250 ='Inflation Constants Table'!$E$1,E250,E250*(_xlfn.XLOOKUP($A250,'Inflation Constants Table'!$A:$A,'Inflation Constants Table'!$B:$B,0))),0)</f>
        <v>8930</v>
      </c>
      <c r="I250" s="23">
        <f>ROUND(IF($A250 ='Inflation Constants Table'!$E$1,F250,F250*(_xlfn.XLOOKUP($A250,'Inflation Constants Table'!$A:$A,'Inflation Constants Table'!$B:$B,0))),0)</f>
        <v>0</v>
      </c>
      <c r="J250" s="23">
        <f>ROUND(IF($A250 ='Inflation Constants Table'!$E$1,G250,G250*(_xlfn.XLOOKUP($A250,'Inflation Constants Table'!$A:$A,'Inflation Constants Table'!$B:$B,0))),0)</f>
        <v>8930</v>
      </c>
      <c r="K250" s="19">
        <f t="shared" si="11"/>
        <v>1</v>
      </c>
      <c r="L250" s="73">
        <f>_xlfn.XLOOKUP(A250,'SAPD GF as Pct of COSA GF'!A:A,'SAPD GF as Pct of COSA GF'!C:C)</f>
        <v>1682584782</v>
      </c>
      <c r="M250" s="19">
        <f t="shared" si="12"/>
        <v>5.3073105709332397E-6</v>
      </c>
    </row>
    <row r="251" spans="1:13">
      <c r="A251">
        <v>2024</v>
      </c>
      <c r="B251" t="s">
        <v>89</v>
      </c>
      <c r="C251" s="25" t="s">
        <v>90</v>
      </c>
      <c r="D251" s="25" t="s">
        <v>115</v>
      </c>
      <c r="E251" s="65">
        <v>944325</v>
      </c>
      <c r="F251" s="65">
        <v>0</v>
      </c>
      <c r="G251" s="65">
        <f t="shared" si="10"/>
        <v>944325</v>
      </c>
      <c r="H251" s="23">
        <f>ROUND(IF($A251 ='Inflation Constants Table'!$E$1,E251,E251*(_xlfn.XLOOKUP($A251,'Inflation Constants Table'!$A:$A,'Inflation Constants Table'!$B:$B,0))),0)</f>
        <v>991541</v>
      </c>
      <c r="I251" s="23">
        <f>ROUND(IF($A251 ='Inflation Constants Table'!$E$1,F251,F251*(_xlfn.XLOOKUP($A251,'Inflation Constants Table'!$A:$A,'Inflation Constants Table'!$B:$B,0))),0)</f>
        <v>0</v>
      </c>
      <c r="J251" s="23">
        <f>ROUND(IF($A251 ='Inflation Constants Table'!$E$1,G251,G251*(_xlfn.XLOOKUP($A251,'Inflation Constants Table'!$A:$A,'Inflation Constants Table'!$B:$B,0))),0)</f>
        <v>991541</v>
      </c>
      <c r="K251" s="19">
        <f t="shared" si="11"/>
        <v>1</v>
      </c>
      <c r="L251" s="73">
        <f>_xlfn.XLOOKUP(A251,'SAPD GF as Pct of COSA GF'!A:A,'SAPD GF as Pct of COSA GF'!C:C)</f>
        <v>1682584782</v>
      </c>
      <c r="M251" s="19">
        <f t="shared" si="12"/>
        <v>5.8929630804184941E-4</v>
      </c>
    </row>
    <row r="252" spans="1:13">
      <c r="A252">
        <v>2024</v>
      </c>
      <c r="B252" t="s">
        <v>89</v>
      </c>
      <c r="C252" s="25" t="s">
        <v>90</v>
      </c>
      <c r="D252" s="25" t="s">
        <v>116</v>
      </c>
      <c r="E252" s="65">
        <v>2642616</v>
      </c>
      <c r="F252" s="65">
        <v>0</v>
      </c>
      <c r="G252" s="65">
        <f t="shared" si="10"/>
        <v>2642616</v>
      </c>
      <c r="H252" s="23">
        <f>ROUND(IF($A252 ='Inflation Constants Table'!$E$1,E252,E252*(_xlfn.XLOOKUP($A252,'Inflation Constants Table'!$A:$A,'Inflation Constants Table'!$B:$B,0))),0)</f>
        <v>2774747</v>
      </c>
      <c r="I252" s="23">
        <f>ROUND(IF($A252 ='Inflation Constants Table'!$E$1,F252,F252*(_xlfn.XLOOKUP($A252,'Inflation Constants Table'!$A:$A,'Inflation Constants Table'!$B:$B,0))),0)</f>
        <v>0</v>
      </c>
      <c r="J252" s="23">
        <f>ROUND(IF($A252 ='Inflation Constants Table'!$E$1,G252,G252*(_xlfn.XLOOKUP($A252,'Inflation Constants Table'!$A:$A,'Inflation Constants Table'!$B:$B,0))),0)</f>
        <v>2774747</v>
      </c>
      <c r="K252" s="19">
        <f t="shared" si="11"/>
        <v>1</v>
      </c>
      <c r="L252" s="73">
        <f>_xlfn.XLOOKUP(A252,'SAPD GF as Pct of COSA GF'!A:A,'SAPD GF as Pct of COSA GF'!C:C)</f>
        <v>1682584782</v>
      </c>
      <c r="M252" s="19">
        <f t="shared" si="12"/>
        <v>1.6490978818326195E-3</v>
      </c>
    </row>
    <row r="253" spans="1:13">
      <c r="A253">
        <v>2024</v>
      </c>
      <c r="B253" t="s">
        <v>89</v>
      </c>
      <c r="C253" s="25" t="s">
        <v>90</v>
      </c>
      <c r="D253" s="25" t="s">
        <v>117</v>
      </c>
      <c r="E253" s="65">
        <v>7484928</v>
      </c>
      <c r="F253" s="65">
        <v>0</v>
      </c>
      <c r="G253" s="65">
        <f t="shared" si="10"/>
        <v>7484928</v>
      </c>
      <c r="H253" s="23">
        <f>ROUND(IF($A253 ='Inflation Constants Table'!$E$1,E253,E253*(_xlfn.XLOOKUP($A253,'Inflation Constants Table'!$A:$A,'Inflation Constants Table'!$B:$B,0))),0)</f>
        <v>7859174</v>
      </c>
      <c r="I253" s="23">
        <f>ROUND(IF($A253 ='Inflation Constants Table'!$E$1,F253,F253*(_xlfn.XLOOKUP($A253,'Inflation Constants Table'!$A:$A,'Inflation Constants Table'!$B:$B,0))),0)</f>
        <v>0</v>
      </c>
      <c r="J253" s="23">
        <f>ROUND(IF($A253 ='Inflation Constants Table'!$E$1,G253,G253*(_xlfn.XLOOKUP($A253,'Inflation Constants Table'!$A:$A,'Inflation Constants Table'!$B:$B,0))),0)</f>
        <v>7859174</v>
      </c>
      <c r="K253" s="19">
        <f t="shared" si="11"/>
        <v>1</v>
      </c>
      <c r="L253" s="73">
        <f>_xlfn.XLOOKUP(A253,'SAPD GF as Pct of COSA GF'!A:A,'SAPD GF as Pct of COSA GF'!C:C)</f>
        <v>1682584782</v>
      </c>
      <c r="M253" s="19">
        <f t="shared" si="12"/>
        <v>4.6708933089589779E-3</v>
      </c>
    </row>
    <row r="254" spans="1:13">
      <c r="A254">
        <v>2024</v>
      </c>
      <c r="B254" t="s">
        <v>89</v>
      </c>
      <c r="C254" s="25" t="s">
        <v>90</v>
      </c>
      <c r="D254" s="25" t="s">
        <v>118</v>
      </c>
      <c r="E254" s="65">
        <v>4685160</v>
      </c>
      <c r="F254" s="65">
        <v>0</v>
      </c>
      <c r="G254" s="65">
        <f t="shared" si="10"/>
        <v>4685160</v>
      </c>
      <c r="H254" s="23">
        <f>ROUND(IF($A254 ='Inflation Constants Table'!$E$1,E254,E254*(_xlfn.XLOOKUP($A254,'Inflation Constants Table'!$A:$A,'Inflation Constants Table'!$B:$B,0))),0)</f>
        <v>4919418</v>
      </c>
      <c r="I254" s="23">
        <f>ROUND(IF($A254 ='Inflation Constants Table'!$E$1,F254,F254*(_xlfn.XLOOKUP($A254,'Inflation Constants Table'!$A:$A,'Inflation Constants Table'!$B:$B,0))),0)</f>
        <v>0</v>
      </c>
      <c r="J254" s="23">
        <f>ROUND(IF($A254 ='Inflation Constants Table'!$E$1,G254,G254*(_xlfn.XLOOKUP($A254,'Inflation Constants Table'!$A:$A,'Inflation Constants Table'!$B:$B,0))),0)</f>
        <v>4919418</v>
      </c>
      <c r="K254" s="19">
        <f t="shared" si="11"/>
        <v>1</v>
      </c>
      <c r="L254" s="73">
        <f>_xlfn.XLOOKUP(A254,'SAPD GF as Pct of COSA GF'!A:A,'SAPD GF as Pct of COSA GF'!C:C)</f>
        <v>1682584782</v>
      </c>
      <c r="M254" s="19">
        <f t="shared" si="12"/>
        <v>2.9237266690077552E-3</v>
      </c>
    </row>
    <row r="255" spans="1:13">
      <c r="A255">
        <v>2024</v>
      </c>
      <c r="B255" t="s">
        <v>89</v>
      </c>
      <c r="C255" s="25" t="s">
        <v>90</v>
      </c>
      <c r="D255" s="25" t="s">
        <v>119</v>
      </c>
      <c r="E255" s="65">
        <v>5175295</v>
      </c>
      <c r="F255" s="65">
        <v>0</v>
      </c>
      <c r="G255" s="65">
        <f t="shared" si="10"/>
        <v>5175295</v>
      </c>
      <c r="H255" s="23">
        <f>ROUND(IF($A255 ='Inflation Constants Table'!$E$1,E255,E255*(_xlfn.XLOOKUP($A255,'Inflation Constants Table'!$A:$A,'Inflation Constants Table'!$B:$B,0))),0)</f>
        <v>5434060</v>
      </c>
      <c r="I255" s="23">
        <f>ROUND(IF($A255 ='Inflation Constants Table'!$E$1,F255,F255*(_xlfn.XLOOKUP($A255,'Inflation Constants Table'!$A:$A,'Inflation Constants Table'!$B:$B,0))),0)</f>
        <v>0</v>
      </c>
      <c r="J255" s="23">
        <f>ROUND(IF($A255 ='Inflation Constants Table'!$E$1,G255,G255*(_xlfn.XLOOKUP($A255,'Inflation Constants Table'!$A:$A,'Inflation Constants Table'!$B:$B,0))),0)</f>
        <v>5434060</v>
      </c>
      <c r="K255" s="19">
        <f t="shared" si="11"/>
        <v>1</v>
      </c>
      <c r="L255" s="73">
        <f>_xlfn.XLOOKUP(A255,'SAPD GF as Pct of COSA GF'!A:A,'SAPD GF as Pct of COSA GF'!C:C)</f>
        <v>1682584782</v>
      </c>
      <c r="M255" s="19">
        <f t="shared" si="12"/>
        <v>3.2295906025851598E-3</v>
      </c>
    </row>
    <row r="256" spans="1:13">
      <c r="A256">
        <v>2024</v>
      </c>
      <c r="B256" t="s">
        <v>89</v>
      </c>
      <c r="C256" s="25" t="s">
        <v>90</v>
      </c>
      <c r="D256" s="25" t="s">
        <v>120</v>
      </c>
      <c r="E256" s="65">
        <v>10000</v>
      </c>
      <c r="F256" s="65">
        <v>0</v>
      </c>
      <c r="G256" s="65">
        <f t="shared" si="10"/>
        <v>10000</v>
      </c>
      <c r="H256" s="23">
        <f>ROUND(IF($A256 ='Inflation Constants Table'!$E$1,E256,E256*(_xlfn.XLOOKUP($A256,'Inflation Constants Table'!$A:$A,'Inflation Constants Table'!$B:$B,0))),0)</f>
        <v>10500</v>
      </c>
      <c r="I256" s="23">
        <f>ROUND(IF($A256 ='Inflation Constants Table'!$E$1,F256,F256*(_xlfn.XLOOKUP($A256,'Inflation Constants Table'!$A:$A,'Inflation Constants Table'!$B:$B,0))),0)</f>
        <v>0</v>
      </c>
      <c r="J256" s="23">
        <f>ROUND(IF($A256 ='Inflation Constants Table'!$E$1,G256,G256*(_xlfn.XLOOKUP($A256,'Inflation Constants Table'!$A:$A,'Inflation Constants Table'!$B:$B,0))),0)</f>
        <v>10500</v>
      </c>
      <c r="K256" s="19">
        <f t="shared" si="11"/>
        <v>1</v>
      </c>
      <c r="L256" s="73">
        <f>_xlfn.XLOOKUP(A256,'SAPD GF as Pct of COSA GF'!A:A,'SAPD GF as Pct of COSA GF'!C:C)</f>
        <v>1682584782</v>
      </c>
      <c r="M256" s="19">
        <f t="shared" si="12"/>
        <v>6.2403987676146714E-6</v>
      </c>
    </row>
    <row r="257" spans="1:13">
      <c r="A257">
        <v>2024</v>
      </c>
      <c r="B257" t="s">
        <v>89</v>
      </c>
      <c r="C257" s="25" t="s">
        <v>90</v>
      </c>
      <c r="D257" s="25" t="s">
        <v>121</v>
      </c>
      <c r="E257" s="65">
        <v>177208</v>
      </c>
      <c r="F257" s="65">
        <v>0</v>
      </c>
      <c r="G257" s="65">
        <f t="shared" si="10"/>
        <v>177208</v>
      </c>
      <c r="H257" s="23">
        <f>ROUND(IF($A257 ='Inflation Constants Table'!$E$1,E257,E257*(_xlfn.XLOOKUP($A257,'Inflation Constants Table'!$A:$A,'Inflation Constants Table'!$B:$B,0))),0)</f>
        <v>186068</v>
      </c>
      <c r="I257" s="23">
        <f>ROUND(IF($A257 ='Inflation Constants Table'!$E$1,F257,F257*(_xlfn.XLOOKUP($A257,'Inflation Constants Table'!$A:$A,'Inflation Constants Table'!$B:$B,0))),0)</f>
        <v>0</v>
      </c>
      <c r="J257" s="23">
        <f>ROUND(IF($A257 ='Inflation Constants Table'!$E$1,G257,G257*(_xlfn.XLOOKUP($A257,'Inflation Constants Table'!$A:$A,'Inflation Constants Table'!$B:$B,0))),0)</f>
        <v>186068</v>
      </c>
      <c r="K257" s="19">
        <f t="shared" si="11"/>
        <v>1</v>
      </c>
      <c r="L257" s="73">
        <f>_xlfn.XLOOKUP(A257,'SAPD GF as Pct of COSA GF'!A:A,'SAPD GF as Pct of COSA GF'!C:C)</f>
        <v>1682584782</v>
      </c>
      <c r="M257" s="19">
        <f t="shared" si="12"/>
        <v>1.1058462075166921E-4</v>
      </c>
    </row>
    <row r="258" spans="1:13">
      <c r="A258">
        <v>2024</v>
      </c>
      <c r="B258" t="s">
        <v>89</v>
      </c>
      <c r="C258" s="25" t="s">
        <v>90</v>
      </c>
      <c r="D258" s="25" t="s">
        <v>122</v>
      </c>
      <c r="E258" s="65">
        <v>0</v>
      </c>
      <c r="F258" s="65">
        <v>4718004</v>
      </c>
      <c r="G258" s="65">
        <f t="shared" si="10"/>
        <v>4718004</v>
      </c>
      <c r="H258" s="23">
        <f>ROUND(IF($A258 ='Inflation Constants Table'!$E$1,E258,E258*(_xlfn.XLOOKUP($A258,'Inflation Constants Table'!$A:$A,'Inflation Constants Table'!$B:$B,0))),0)</f>
        <v>0</v>
      </c>
      <c r="I258" s="23">
        <f>ROUND(IF($A258 ='Inflation Constants Table'!$E$1,F258,F258*(_xlfn.XLOOKUP($A258,'Inflation Constants Table'!$A:$A,'Inflation Constants Table'!$B:$B,0))),0)</f>
        <v>4953904</v>
      </c>
      <c r="J258" s="23">
        <f>ROUND(IF($A258 ='Inflation Constants Table'!$E$1,G258,G258*(_xlfn.XLOOKUP($A258,'Inflation Constants Table'!$A:$A,'Inflation Constants Table'!$B:$B,0))),0)</f>
        <v>4953904</v>
      </c>
      <c r="K258" s="19">
        <f t="shared" si="11"/>
        <v>0</v>
      </c>
      <c r="L258" s="73">
        <f>_xlfn.XLOOKUP(A258,'SAPD GF as Pct of COSA GF'!A:A,'SAPD GF as Pct of COSA GF'!C:C)</f>
        <v>1682584782</v>
      </c>
      <c r="M258" s="19">
        <f t="shared" si="12"/>
        <v>2.9442225158553704E-3</v>
      </c>
    </row>
    <row r="259" spans="1:13">
      <c r="A259">
        <v>2024</v>
      </c>
      <c r="B259" t="s">
        <v>89</v>
      </c>
      <c r="C259" s="25" t="s">
        <v>90</v>
      </c>
      <c r="D259" s="25" t="s">
        <v>123</v>
      </c>
      <c r="E259" s="65">
        <v>0</v>
      </c>
      <c r="F259" s="65">
        <v>20000</v>
      </c>
      <c r="G259" s="65">
        <f t="shared" ref="G259:G322" si="13">E259+F259</f>
        <v>20000</v>
      </c>
      <c r="H259" s="23">
        <f>ROUND(IF($A259 ='Inflation Constants Table'!$E$1,E259,E259*(_xlfn.XLOOKUP($A259,'Inflation Constants Table'!$A:$A,'Inflation Constants Table'!$B:$B,0))),0)</f>
        <v>0</v>
      </c>
      <c r="I259" s="23">
        <f>ROUND(IF($A259 ='Inflation Constants Table'!$E$1,F259,F259*(_xlfn.XLOOKUP($A259,'Inflation Constants Table'!$A:$A,'Inflation Constants Table'!$B:$B,0))),0)</f>
        <v>21000</v>
      </c>
      <c r="J259" s="23">
        <f>ROUND(IF($A259 ='Inflation Constants Table'!$E$1,G259,G259*(_xlfn.XLOOKUP($A259,'Inflation Constants Table'!$A:$A,'Inflation Constants Table'!$B:$B,0))),0)</f>
        <v>21000</v>
      </c>
      <c r="K259" s="19">
        <f t="shared" ref="K259:K322" si="14">IF(J259 = 0, 0, H259/J259)</f>
        <v>0</v>
      </c>
      <c r="L259" s="73">
        <f>_xlfn.XLOOKUP(A259,'SAPD GF as Pct of COSA GF'!A:A,'SAPD GF as Pct of COSA GF'!C:C)</f>
        <v>1682584782</v>
      </c>
      <c r="M259" s="19">
        <f t="shared" ref="M259:M322" si="15">J259/L259</f>
        <v>1.2480797535229343E-5</v>
      </c>
    </row>
    <row r="260" spans="1:13">
      <c r="A260">
        <v>2024</v>
      </c>
      <c r="B260" t="s">
        <v>89</v>
      </c>
      <c r="C260" s="25" t="s">
        <v>90</v>
      </c>
      <c r="D260" s="25" t="s">
        <v>124</v>
      </c>
      <c r="E260" s="65">
        <v>0</v>
      </c>
      <c r="F260" s="65">
        <v>15000</v>
      </c>
      <c r="G260" s="65">
        <f t="shared" si="13"/>
        <v>15000</v>
      </c>
      <c r="H260" s="23">
        <f>ROUND(IF($A260 ='Inflation Constants Table'!$E$1,E260,E260*(_xlfn.XLOOKUP($A260,'Inflation Constants Table'!$A:$A,'Inflation Constants Table'!$B:$B,0))),0)</f>
        <v>0</v>
      </c>
      <c r="I260" s="23">
        <f>ROUND(IF($A260 ='Inflation Constants Table'!$E$1,F260,F260*(_xlfn.XLOOKUP($A260,'Inflation Constants Table'!$A:$A,'Inflation Constants Table'!$B:$B,0))),0)</f>
        <v>15750</v>
      </c>
      <c r="J260" s="23">
        <f>ROUND(IF($A260 ='Inflation Constants Table'!$E$1,G260,G260*(_xlfn.XLOOKUP($A260,'Inflation Constants Table'!$A:$A,'Inflation Constants Table'!$B:$B,0))),0)</f>
        <v>15750</v>
      </c>
      <c r="K260" s="19">
        <f t="shared" si="14"/>
        <v>0</v>
      </c>
      <c r="L260" s="73">
        <f>_xlfn.XLOOKUP(A260,'SAPD GF as Pct of COSA GF'!A:A,'SAPD GF as Pct of COSA GF'!C:C)</f>
        <v>1682584782</v>
      </c>
      <c r="M260" s="19">
        <f t="shared" si="15"/>
        <v>9.3605981514220075E-6</v>
      </c>
    </row>
    <row r="261" spans="1:13">
      <c r="A261">
        <v>2024</v>
      </c>
      <c r="B261" t="s">
        <v>89</v>
      </c>
      <c r="C261" s="25" t="s">
        <v>90</v>
      </c>
      <c r="D261" s="25" t="s">
        <v>125</v>
      </c>
      <c r="E261" s="65">
        <v>46134415</v>
      </c>
      <c r="F261" s="65">
        <v>6362549</v>
      </c>
      <c r="G261" s="65">
        <f t="shared" si="13"/>
        <v>52496964</v>
      </c>
      <c r="H261" s="23">
        <f>ROUND(IF($A261 ='Inflation Constants Table'!$E$1,E261,E261*(_xlfn.XLOOKUP($A261,'Inflation Constants Table'!$A:$A,'Inflation Constants Table'!$B:$B,0))),0)</f>
        <v>48441136</v>
      </c>
      <c r="I261" s="23">
        <f>ROUND(IF($A261 ='Inflation Constants Table'!$E$1,F261,F261*(_xlfn.XLOOKUP($A261,'Inflation Constants Table'!$A:$A,'Inflation Constants Table'!$B:$B,0))),0)</f>
        <v>6680676</v>
      </c>
      <c r="J261" s="23">
        <f>ROUND(IF($A261 ='Inflation Constants Table'!$E$1,G261,G261*(_xlfn.XLOOKUP($A261,'Inflation Constants Table'!$A:$A,'Inflation Constants Table'!$B:$B,0))),0)</f>
        <v>55121812</v>
      </c>
      <c r="K261" s="19">
        <f t="shared" si="14"/>
        <v>0.87880158946879328</v>
      </c>
      <c r="L261" s="73">
        <f>_xlfn.XLOOKUP(A261,'SAPD GF as Pct of COSA GF'!A:A,'SAPD GF as Pct of COSA GF'!C:C)</f>
        <v>1682584782</v>
      </c>
      <c r="M261" s="19">
        <f t="shared" si="15"/>
        <v>3.2760198826046437E-2</v>
      </c>
    </row>
    <row r="262" spans="1:13">
      <c r="A262">
        <v>2024</v>
      </c>
      <c r="B262" t="s">
        <v>89</v>
      </c>
      <c r="C262" s="25" t="s">
        <v>90</v>
      </c>
      <c r="D262" s="25" t="s">
        <v>127</v>
      </c>
      <c r="E262" s="65">
        <v>0</v>
      </c>
      <c r="F262" s="65">
        <v>645197</v>
      </c>
      <c r="G262" s="65">
        <f t="shared" si="13"/>
        <v>645197</v>
      </c>
      <c r="H262" s="23">
        <f>ROUND(IF($A262 ='Inflation Constants Table'!$E$1,E262,E262*(_xlfn.XLOOKUP($A262,'Inflation Constants Table'!$A:$A,'Inflation Constants Table'!$B:$B,0))),0)</f>
        <v>0</v>
      </c>
      <c r="I262" s="23">
        <f>ROUND(IF($A262 ='Inflation Constants Table'!$E$1,F262,F262*(_xlfn.XLOOKUP($A262,'Inflation Constants Table'!$A:$A,'Inflation Constants Table'!$B:$B,0))),0)</f>
        <v>677457</v>
      </c>
      <c r="J262" s="23">
        <f>ROUND(IF($A262 ='Inflation Constants Table'!$E$1,G262,G262*(_xlfn.XLOOKUP($A262,'Inflation Constants Table'!$A:$A,'Inflation Constants Table'!$B:$B,0))),0)</f>
        <v>677457</v>
      </c>
      <c r="K262" s="19">
        <f t="shared" si="14"/>
        <v>0</v>
      </c>
      <c r="L262" s="73">
        <f>_xlfn.XLOOKUP(A262,'SAPD GF as Pct of COSA GF'!A:A,'SAPD GF as Pct of COSA GF'!C:C)</f>
        <v>1682584782</v>
      </c>
      <c r="M262" s="19">
        <f t="shared" si="15"/>
        <v>4.0262874551542211E-4</v>
      </c>
    </row>
    <row r="263" spans="1:13">
      <c r="A263">
        <v>2024</v>
      </c>
      <c r="B263" t="s">
        <v>89</v>
      </c>
      <c r="C263" s="25" t="s">
        <v>90</v>
      </c>
      <c r="D263" s="25" t="s">
        <v>128</v>
      </c>
      <c r="E263" s="65">
        <v>0</v>
      </c>
      <c r="F263" s="65">
        <v>2163565</v>
      </c>
      <c r="G263" s="65">
        <f t="shared" si="13"/>
        <v>2163565</v>
      </c>
      <c r="H263" s="23">
        <f>ROUND(IF($A263 ='Inflation Constants Table'!$E$1,E263,E263*(_xlfn.XLOOKUP($A263,'Inflation Constants Table'!$A:$A,'Inflation Constants Table'!$B:$B,0))),0)</f>
        <v>0</v>
      </c>
      <c r="I263" s="23">
        <f>ROUND(IF($A263 ='Inflation Constants Table'!$E$1,F263,F263*(_xlfn.XLOOKUP($A263,'Inflation Constants Table'!$A:$A,'Inflation Constants Table'!$B:$B,0))),0)</f>
        <v>2271743</v>
      </c>
      <c r="J263" s="23">
        <f>ROUND(IF($A263 ='Inflation Constants Table'!$E$1,G263,G263*(_xlfn.XLOOKUP($A263,'Inflation Constants Table'!$A:$A,'Inflation Constants Table'!$B:$B,0))),0)</f>
        <v>2271743</v>
      </c>
      <c r="K263" s="19">
        <f t="shared" si="14"/>
        <v>0</v>
      </c>
      <c r="L263" s="73">
        <f>_xlfn.XLOOKUP(A263,'SAPD GF as Pct of COSA GF'!A:A,'SAPD GF as Pct of COSA GF'!C:C)</f>
        <v>1682584782</v>
      </c>
      <c r="M263" s="19">
        <f t="shared" si="15"/>
        <v>1.3501506873845005E-3</v>
      </c>
    </row>
    <row r="264" spans="1:13">
      <c r="A264">
        <v>2024</v>
      </c>
      <c r="B264" t="s">
        <v>89</v>
      </c>
      <c r="C264" s="25" t="s">
        <v>90</v>
      </c>
      <c r="D264" s="25" t="s">
        <v>129</v>
      </c>
      <c r="E264" s="65">
        <v>0</v>
      </c>
      <c r="F264" s="65">
        <v>-563357</v>
      </c>
      <c r="G264" s="65">
        <f t="shared" si="13"/>
        <v>-563357</v>
      </c>
      <c r="H264" s="23">
        <f>ROUND(IF($A264 ='Inflation Constants Table'!$E$1,E264,E264*(_xlfn.XLOOKUP($A264,'Inflation Constants Table'!$A:$A,'Inflation Constants Table'!$B:$B,0))),0)</f>
        <v>0</v>
      </c>
      <c r="I264" s="23">
        <f>ROUND(IF($A264 ='Inflation Constants Table'!$E$1,F264,F264*(_xlfn.XLOOKUP($A264,'Inflation Constants Table'!$A:$A,'Inflation Constants Table'!$B:$B,0))),0)</f>
        <v>-591525</v>
      </c>
      <c r="J264" s="23">
        <f>ROUND(IF($A264 ='Inflation Constants Table'!$E$1,G264,G264*(_xlfn.XLOOKUP($A264,'Inflation Constants Table'!$A:$A,'Inflation Constants Table'!$B:$B,0))),0)</f>
        <v>-591525</v>
      </c>
      <c r="K264" s="19">
        <f t="shared" si="14"/>
        <v>0</v>
      </c>
      <c r="L264" s="73">
        <f>_xlfn.XLOOKUP(A264,'SAPD GF as Pct of COSA GF'!A:A,'SAPD GF as Pct of COSA GF'!C:C)</f>
        <v>1682584782</v>
      </c>
      <c r="M264" s="19">
        <f t="shared" si="15"/>
        <v>-3.5155732200126366E-4</v>
      </c>
    </row>
    <row r="265" spans="1:13">
      <c r="A265">
        <v>2024</v>
      </c>
      <c r="B265" t="s">
        <v>89</v>
      </c>
      <c r="C265" s="25" t="s">
        <v>130</v>
      </c>
      <c r="D265" s="25" t="s">
        <v>131</v>
      </c>
      <c r="E265" s="65">
        <v>0</v>
      </c>
      <c r="F265" s="65">
        <v>14180</v>
      </c>
      <c r="G265" s="65">
        <f t="shared" si="13"/>
        <v>14180</v>
      </c>
      <c r="H265" s="23">
        <f>ROUND(IF($A265 ='Inflation Constants Table'!$E$1,E265,E265*(_xlfn.XLOOKUP($A265,'Inflation Constants Table'!$A:$A,'Inflation Constants Table'!$B:$B,0))),0)</f>
        <v>0</v>
      </c>
      <c r="I265" s="23">
        <f>ROUND(IF($A265 ='Inflation Constants Table'!$E$1,F265,F265*(_xlfn.XLOOKUP($A265,'Inflation Constants Table'!$A:$A,'Inflation Constants Table'!$B:$B,0))),0)</f>
        <v>14889</v>
      </c>
      <c r="J265" s="23">
        <f>ROUND(IF($A265 ='Inflation Constants Table'!$E$1,G265,G265*(_xlfn.XLOOKUP($A265,'Inflation Constants Table'!$A:$A,'Inflation Constants Table'!$B:$B,0))),0)</f>
        <v>14889</v>
      </c>
      <c r="K265" s="19">
        <f t="shared" si="14"/>
        <v>0</v>
      </c>
      <c r="L265" s="73">
        <f>_xlfn.XLOOKUP(A265,'SAPD GF as Pct of COSA GF'!A:A,'SAPD GF as Pct of COSA GF'!C:C)</f>
        <v>1682584782</v>
      </c>
      <c r="M265" s="19">
        <f t="shared" si="15"/>
        <v>8.848885452477604E-6</v>
      </c>
    </row>
    <row r="266" spans="1:13">
      <c r="A266">
        <v>2024</v>
      </c>
      <c r="B266" t="s">
        <v>89</v>
      </c>
      <c r="C266" s="25" t="s">
        <v>130</v>
      </c>
      <c r="D266" s="58" t="s">
        <v>132</v>
      </c>
      <c r="E266" s="65">
        <v>200000</v>
      </c>
      <c r="F266" s="65">
        <v>6696117</v>
      </c>
      <c r="G266" s="65">
        <f t="shared" si="13"/>
        <v>6896117</v>
      </c>
      <c r="H266" s="23">
        <f>ROUND(IF($A266 ='Inflation Constants Table'!$E$1,E266,E266*(_xlfn.XLOOKUP($A266,'Inflation Constants Table'!$A:$A,'Inflation Constants Table'!$B:$B,0))),0)</f>
        <v>210000</v>
      </c>
      <c r="I266" s="23">
        <f>ROUND(IF($A266 ='Inflation Constants Table'!$E$1,F266,F266*(_xlfn.XLOOKUP($A266,'Inflation Constants Table'!$A:$A,'Inflation Constants Table'!$B:$B,0))),0)</f>
        <v>7030923</v>
      </c>
      <c r="J266" s="23">
        <f>ROUND(IF($A266 ='Inflation Constants Table'!$E$1,G266,G266*(_xlfn.XLOOKUP($A266,'Inflation Constants Table'!$A:$A,'Inflation Constants Table'!$B:$B,0))),0)</f>
        <v>7240923</v>
      </c>
      <c r="K266" s="19">
        <f t="shared" si="14"/>
        <v>2.9001827529446175E-2</v>
      </c>
      <c r="L266" s="73">
        <f>_xlfn.XLOOKUP(A266,'SAPD GF as Pct of COSA GF'!A:A,'SAPD GF as Pct of COSA GF'!C:C)</f>
        <v>1682584782</v>
      </c>
      <c r="M266" s="19">
        <f t="shared" si="15"/>
        <v>4.3034520919612122E-3</v>
      </c>
    </row>
    <row r="267" spans="1:13">
      <c r="A267">
        <v>2024</v>
      </c>
      <c r="B267" t="s">
        <v>89</v>
      </c>
      <c r="C267" s="25" t="s">
        <v>130</v>
      </c>
      <c r="D267" s="58" t="s">
        <v>133</v>
      </c>
      <c r="E267" s="65">
        <v>0</v>
      </c>
      <c r="F267" s="65">
        <v>290739</v>
      </c>
      <c r="G267" s="65">
        <f t="shared" si="13"/>
        <v>290739</v>
      </c>
      <c r="H267" s="23">
        <f>ROUND(IF($A267 ='Inflation Constants Table'!$E$1,E267,E267*(_xlfn.XLOOKUP($A267,'Inflation Constants Table'!$A:$A,'Inflation Constants Table'!$B:$B,0))),0)</f>
        <v>0</v>
      </c>
      <c r="I267" s="23">
        <f>ROUND(IF($A267 ='Inflation Constants Table'!$E$1,F267,F267*(_xlfn.XLOOKUP($A267,'Inflation Constants Table'!$A:$A,'Inflation Constants Table'!$B:$B,0))),0)</f>
        <v>305276</v>
      </c>
      <c r="J267" s="23">
        <f>ROUND(IF($A267 ='Inflation Constants Table'!$E$1,G267,G267*(_xlfn.XLOOKUP($A267,'Inflation Constants Table'!$A:$A,'Inflation Constants Table'!$B:$B,0))),0)</f>
        <v>305276</v>
      </c>
      <c r="K267" s="19">
        <f t="shared" si="14"/>
        <v>0</v>
      </c>
      <c r="L267" s="73">
        <f>_xlfn.XLOOKUP(A267,'SAPD GF as Pct of COSA GF'!A:A,'SAPD GF as Pct of COSA GF'!C:C)</f>
        <v>1682584782</v>
      </c>
      <c r="M267" s="19">
        <f t="shared" si="15"/>
        <v>1.8143275944593678E-4</v>
      </c>
    </row>
    <row r="268" spans="1:13">
      <c r="A268">
        <v>2024</v>
      </c>
      <c r="B268" t="s">
        <v>89</v>
      </c>
      <c r="C268" s="25" t="s">
        <v>130</v>
      </c>
      <c r="D268" s="25" t="s">
        <v>134</v>
      </c>
      <c r="E268" s="65">
        <v>0</v>
      </c>
      <c r="F268" s="65">
        <v>182517</v>
      </c>
      <c r="G268" s="65">
        <f t="shared" si="13"/>
        <v>182517</v>
      </c>
      <c r="H268" s="23">
        <f>ROUND(IF($A268 ='Inflation Constants Table'!$E$1,E268,E268*(_xlfn.XLOOKUP($A268,'Inflation Constants Table'!$A:$A,'Inflation Constants Table'!$B:$B,0))),0)</f>
        <v>0</v>
      </c>
      <c r="I268" s="23">
        <f>ROUND(IF($A268 ='Inflation Constants Table'!$E$1,F268,F268*(_xlfn.XLOOKUP($A268,'Inflation Constants Table'!$A:$A,'Inflation Constants Table'!$B:$B,0))),0)</f>
        <v>191643</v>
      </c>
      <c r="J268" s="23">
        <f>ROUND(IF($A268 ='Inflation Constants Table'!$E$1,G268,G268*(_xlfn.XLOOKUP($A268,'Inflation Constants Table'!$A:$A,'Inflation Constants Table'!$B:$B,0))),0)</f>
        <v>191643</v>
      </c>
      <c r="K268" s="19">
        <f t="shared" si="14"/>
        <v>0</v>
      </c>
      <c r="L268" s="73">
        <f>_xlfn.XLOOKUP(A268,'SAPD GF as Pct of COSA GF'!A:A,'SAPD GF as Pct of COSA GF'!C:C)</f>
        <v>1682584782</v>
      </c>
      <c r="M268" s="19">
        <f t="shared" si="15"/>
        <v>1.1389797533542652E-4</v>
      </c>
    </row>
    <row r="269" spans="1:13">
      <c r="A269">
        <v>2024</v>
      </c>
      <c r="B269" t="s">
        <v>89</v>
      </c>
      <c r="C269" s="25" t="s">
        <v>130</v>
      </c>
      <c r="D269" s="58" t="s">
        <v>135</v>
      </c>
      <c r="E269" s="65">
        <v>0</v>
      </c>
      <c r="F269" s="65">
        <v>8269016</v>
      </c>
      <c r="G269" s="65">
        <f t="shared" si="13"/>
        <v>8269016</v>
      </c>
      <c r="H269" s="23">
        <f>ROUND(IF($A269 ='Inflation Constants Table'!$E$1,E269,E269*(_xlfn.XLOOKUP($A269,'Inflation Constants Table'!$A:$A,'Inflation Constants Table'!$B:$B,0))),0)</f>
        <v>0</v>
      </c>
      <c r="I269" s="23">
        <f>ROUND(IF($A269 ='Inflation Constants Table'!$E$1,F269,F269*(_xlfn.XLOOKUP($A269,'Inflation Constants Table'!$A:$A,'Inflation Constants Table'!$B:$B,0))),0)</f>
        <v>8682467</v>
      </c>
      <c r="J269" s="23">
        <f>ROUND(IF($A269 ='Inflation Constants Table'!$E$1,G269,G269*(_xlfn.XLOOKUP($A269,'Inflation Constants Table'!$A:$A,'Inflation Constants Table'!$B:$B,0))),0)</f>
        <v>8682467</v>
      </c>
      <c r="K269" s="19">
        <f t="shared" si="14"/>
        <v>0</v>
      </c>
      <c r="L269" s="73">
        <f>_xlfn.XLOOKUP(A269,'SAPD GF as Pct of COSA GF'!A:A,'SAPD GF as Pct of COSA GF'!C:C)</f>
        <v>1682584782</v>
      </c>
      <c r="M269" s="19">
        <f t="shared" si="15"/>
        <v>5.1601958444433384E-3</v>
      </c>
    </row>
    <row r="270" spans="1:13">
      <c r="A270">
        <v>2024</v>
      </c>
      <c r="B270" t="s">
        <v>89</v>
      </c>
      <c r="C270" s="25" t="s">
        <v>130</v>
      </c>
      <c r="D270" s="58" t="s">
        <v>136</v>
      </c>
      <c r="E270" s="65">
        <v>0</v>
      </c>
      <c r="F270" s="65">
        <v>59056</v>
      </c>
      <c r="G270" s="65">
        <f t="shared" si="13"/>
        <v>59056</v>
      </c>
      <c r="H270" s="23">
        <f>ROUND(IF($A270 ='Inflation Constants Table'!$E$1,E270,E270*(_xlfn.XLOOKUP($A270,'Inflation Constants Table'!$A:$A,'Inflation Constants Table'!$B:$B,0))),0)</f>
        <v>0</v>
      </c>
      <c r="I270" s="23">
        <f>ROUND(IF($A270 ='Inflation Constants Table'!$E$1,F270,F270*(_xlfn.XLOOKUP($A270,'Inflation Constants Table'!$A:$A,'Inflation Constants Table'!$B:$B,0))),0)</f>
        <v>62009</v>
      </c>
      <c r="J270" s="23">
        <f>ROUND(IF($A270 ='Inflation Constants Table'!$E$1,G270,G270*(_xlfn.XLOOKUP($A270,'Inflation Constants Table'!$A:$A,'Inflation Constants Table'!$B:$B,0))),0)</f>
        <v>62009</v>
      </c>
      <c r="K270" s="19">
        <f t="shared" si="14"/>
        <v>0</v>
      </c>
      <c r="L270" s="73">
        <f>_xlfn.XLOOKUP(A270,'SAPD GF as Pct of COSA GF'!A:A,'SAPD GF as Pct of COSA GF'!C:C)</f>
        <v>1682584782</v>
      </c>
      <c r="M270" s="19">
        <f t="shared" si="15"/>
        <v>3.6853417826763634E-5</v>
      </c>
    </row>
    <row r="271" spans="1:13">
      <c r="A271">
        <v>2024</v>
      </c>
      <c r="B271" t="s">
        <v>89</v>
      </c>
      <c r="C271" s="25" t="s">
        <v>130</v>
      </c>
      <c r="D271" s="25" t="s">
        <v>137</v>
      </c>
      <c r="E271" s="65">
        <v>0</v>
      </c>
      <c r="F271" s="65">
        <v>31505</v>
      </c>
      <c r="G271" s="65">
        <f t="shared" si="13"/>
        <v>31505</v>
      </c>
      <c r="H271" s="23">
        <f>ROUND(IF($A271 ='Inflation Constants Table'!$E$1,E271,E271*(_xlfn.XLOOKUP($A271,'Inflation Constants Table'!$A:$A,'Inflation Constants Table'!$B:$B,0))),0)</f>
        <v>0</v>
      </c>
      <c r="I271" s="23">
        <f>ROUND(IF($A271 ='Inflation Constants Table'!$E$1,F271,F271*(_xlfn.XLOOKUP($A271,'Inflation Constants Table'!$A:$A,'Inflation Constants Table'!$B:$B,0))),0)</f>
        <v>33080</v>
      </c>
      <c r="J271" s="23">
        <f>ROUND(IF($A271 ='Inflation Constants Table'!$E$1,G271,G271*(_xlfn.XLOOKUP($A271,'Inflation Constants Table'!$A:$A,'Inflation Constants Table'!$B:$B,0))),0)</f>
        <v>33080</v>
      </c>
      <c r="K271" s="19">
        <f t="shared" si="14"/>
        <v>0</v>
      </c>
      <c r="L271" s="73">
        <f>_xlfn.XLOOKUP(A271,'SAPD GF as Pct of COSA GF'!A:A,'SAPD GF as Pct of COSA GF'!C:C)</f>
        <v>1682584782</v>
      </c>
      <c r="M271" s="19">
        <f t="shared" si="15"/>
        <v>1.9660227736446984E-5</v>
      </c>
    </row>
    <row r="272" spans="1:13">
      <c r="A272">
        <v>2024</v>
      </c>
      <c r="B272" t="s">
        <v>89</v>
      </c>
      <c r="C272" s="25" t="s">
        <v>130</v>
      </c>
      <c r="D272" s="25" t="s">
        <v>138</v>
      </c>
      <c r="E272" s="65">
        <v>0</v>
      </c>
      <c r="F272" s="65">
        <v>151547</v>
      </c>
      <c r="G272" s="65">
        <f t="shared" si="13"/>
        <v>151547</v>
      </c>
      <c r="H272" s="23">
        <f>ROUND(IF($A272 ='Inflation Constants Table'!$E$1,E272,E272*(_xlfn.XLOOKUP($A272,'Inflation Constants Table'!$A:$A,'Inflation Constants Table'!$B:$B,0))),0)</f>
        <v>0</v>
      </c>
      <c r="I272" s="23">
        <f>ROUND(IF($A272 ='Inflation Constants Table'!$E$1,F272,F272*(_xlfn.XLOOKUP($A272,'Inflation Constants Table'!$A:$A,'Inflation Constants Table'!$B:$B,0))),0)</f>
        <v>159124</v>
      </c>
      <c r="J272" s="23">
        <f>ROUND(IF($A272 ='Inflation Constants Table'!$E$1,G272,G272*(_xlfn.XLOOKUP($A272,'Inflation Constants Table'!$A:$A,'Inflation Constants Table'!$B:$B,0))),0)</f>
        <v>159124</v>
      </c>
      <c r="K272" s="19">
        <f t="shared" si="14"/>
        <v>0</v>
      </c>
      <c r="L272" s="73">
        <f>_xlfn.XLOOKUP(A272,'SAPD GF as Pct of COSA GF'!A:A,'SAPD GF as Pct of COSA GF'!C:C)</f>
        <v>1682584782</v>
      </c>
      <c r="M272" s="19">
        <f t="shared" si="15"/>
        <v>9.4571163190277805E-5</v>
      </c>
    </row>
    <row r="273" spans="1:13">
      <c r="A273">
        <v>2024</v>
      </c>
      <c r="B273" t="s">
        <v>89</v>
      </c>
      <c r="C273" s="25" t="s">
        <v>130</v>
      </c>
      <c r="D273" s="25" t="s">
        <v>139</v>
      </c>
      <c r="E273" s="65">
        <v>0</v>
      </c>
      <c r="F273" s="65">
        <v>23598</v>
      </c>
      <c r="G273" s="65">
        <f t="shared" si="13"/>
        <v>23598</v>
      </c>
      <c r="H273" s="23">
        <f>ROUND(IF($A273 ='Inflation Constants Table'!$E$1,E273,E273*(_xlfn.XLOOKUP($A273,'Inflation Constants Table'!$A:$A,'Inflation Constants Table'!$B:$B,0))),0)</f>
        <v>0</v>
      </c>
      <c r="I273" s="23">
        <f>ROUND(IF($A273 ='Inflation Constants Table'!$E$1,F273,F273*(_xlfn.XLOOKUP($A273,'Inflation Constants Table'!$A:$A,'Inflation Constants Table'!$B:$B,0))),0)</f>
        <v>24778</v>
      </c>
      <c r="J273" s="23">
        <f>ROUND(IF($A273 ='Inflation Constants Table'!$E$1,G273,G273*(_xlfn.XLOOKUP($A273,'Inflation Constants Table'!$A:$A,'Inflation Constants Table'!$B:$B,0))),0)</f>
        <v>24778</v>
      </c>
      <c r="K273" s="19">
        <f t="shared" si="14"/>
        <v>0</v>
      </c>
      <c r="L273" s="73">
        <f>_xlfn.XLOOKUP(A273,'SAPD GF as Pct of COSA GF'!A:A,'SAPD GF as Pct of COSA GF'!C:C)</f>
        <v>1682584782</v>
      </c>
      <c r="M273" s="19">
        <f t="shared" si="15"/>
        <v>1.4726152444186315E-5</v>
      </c>
    </row>
    <row r="274" spans="1:13">
      <c r="A274">
        <v>2024</v>
      </c>
      <c r="B274" t="s">
        <v>89</v>
      </c>
      <c r="C274" s="25" t="s">
        <v>130</v>
      </c>
      <c r="D274" s="58" t="s">
        <v>140</v>
      </c>
      <c r="E274" s="65">
        <v>0</v>
      </c>
      <c r="F274" s="65">
        <v>74956</v>
      </c>
      <c r="G274" s="65">
        <f t="shared" si="13"/>
        <v>74956</v>
      </c>
      <c r="H274" s="23">
        <f>ROUND(IF($A274 ='Inflation Constants Table'!$E$1,E274,E274*(_xlfn.XLOOKUP($A274,'Inflation Constants Table'!$A:$A,'Inflation Constants Table'!$B:$B,0))),0)</f>
        <v>0</v>
      </c>
      <c r="I274" s="23">
        <f>ROUND(IF($A274 ='Inflation Constants Table'!$E$1,F274,F274*(_xlfn.XLOOKUP($A274,'Inflation Constants Table'!$A:$A,'Inflation Constants Table'!$B:$B,0))),0)</f>
        <v>78704</v>
      </c>
      <c r="J274" s="23">
        <f>ROUND(IF($A274 ='Inflation Constants Table'!$E$1,G274,G274*(_xlfn.XLOOKUP($A274,'Inflation Constants Table'!$A:$A,'Inflation Constants Table'!$B:$B,0))),0)</f>
        <v>78704</v>
      </c>
      <c r="K274" s="19">
        <f t="shared" si="14"/>
        <v>0</v>
      </c>
      <c r="L274" s="73">
        <f>_xlfn.XLOOKUP(A274,'SAPD GF as Pct of COSA GF'!A:A,'SAPD GF as Pct of COSA GF'!C:C)</f>
        <v>1682584782</v>
      </c>
      <c r="M274" s="19">
        <f t="shared" si="15"/>
        <v>4.6775651867270963E-5</v>
      </c>
    </row>
    <row r="275" spans="1:13">
      <c r="A275">
        <v>2024</v>
      </c>
      <c r="B275" t="s">
        <v>89</v>
      </c>
      <c r="C275" s="25" t="s">
        <v>130</v>
      </c>
      <c r="D275" s="25" t="s">
        <v>141</v>
      </c>
      <c r="E275" s="65">
        <v>0</v>
      </c>
      <c r="F275" s="65">
        <v>722</v>
      </c>
      <c r="G275" s="65">
        <f t="shared" si="13"/>
        <v>722</v>
      </c>
      <c r="H275" s="23">
        <f>ROUND(IF($A275 ='Inflation Constants Table'!$E$1,E275,E275*(_xlfn.XLOOKUP($A275,'Inflation Constants Table'!$A:$A,'Inflation Constants Table'!$B:$B,0))),0)</f>
        <v>0</v>
      </c>
      <c r="I275" s="23">
        <f>ROUND(IF($A275 ='Inflation Constants Table'!$E$1,F275,F275*(_xlfn.XLOOKUP($A275,'Inflation Constants Table'!$A:$A,'Inflation Constants Table'!$B:$B,0))),0)</f>
        <v>758</v>
      </c>
      <c r="J275" s="23">
        <f>ROUND(IF($A275 ='Inflation Constants Table'!$E$1,G275,G275*(_xlfn.XLOOKUP($A275,'Inflation Constants Table'!$A:$A,'Inflation Constants Table'!$B:$B,0))),0)</f>
        <v>758</v>
      </c>
      <c r="K275" s="19">
        <f t="shared" si="14"/>
        <v>0</v>
      </c>
      <c r="L275" s="73">
        <f>_xlfn.XLOOKUP(A275,'SAPD GF as Pct of COSA GF'!A:A,'SAPD GF as Pct of COSA GF'!C:C)</f>
        <v>1682584782</v>
      </c>
      <c r="M275" s="19">
        <f t="shared" si="15"/>
        <v>4.5049735865256389E-7</v>
      </c>
    </row>
    <row r="276" spans="1:13">
      <c r="A276">
        <v>2024</v>
      </c>
      <c r="B276" t="s">
        <v>89</v>
      </c>
      <c r="C276" s="25" t="s">
        <v>130</v>
      </c>
      <c r="D276" s="58" t="s">
        <v>142</v>
      </c>
      <c r="E276" s="65">
        <v>0</v>
      </c>
      <c r="F276" s="65">
        <v>1027495</v>
      </c>
      <c r="G276" s="65">
        <f t="shared" si="13"/>
        <v>1027495</v>
      </c>
      <c r="H276" s="23">
        <f>ROUND(IF($A276 ='Inflation Constants Table'!$E$1,E276,E276*(_xlfn.XLOOKUP($A276,'Inflation Constants Table'!$A:$A,'Inflation Constants Table'!$B:$B,0))),0)</f>
        <v>0</v>
      </c>
      <c r="I276" s="23">
        <f>ROUND(IF($A276 ='Inflation Constants Table'!$E$1,F276,F276*(_xlfn.XLOOKUP($A276,'Inflation Constants Table'!$A:$A,'Inflation Constants Table'!$B:$B,0))),0)</f>
        <v>1078870</v>
      </c>
      <c r="J276" s="23">
        <f>ROUND(IF($A276 ='Inflation Constants Table'!$E$1,G276,G276*(_xlfn.XLOOKUP($A276,'Inflation Constants Table'!$A:$A,'Inflation Constants Table'!$B:$B,0))),0)</f>
        <v>1078870</v>
      </c>
      <c r="K276" s="19">
        <f t="shared" si="14"/>
        <v>0</v>
      </c>
      <c r="L276" s="73">
        <f>_xlfn.XLOOKUP(A276,'SAPD GF as Pct of COSA GF'!A:A,'SAPD GF as Pct of COSA GF'!C:C)</f>
        <v>1682584782</v>
      </c>
      <c r="M276" s="19">
        <f t="shared" si="15"/>
        <v>6.4119800175394665E-4</v>
      </c>
    </row>
    <row r="277" spans="1:13">
      <c r="A277">
        <v>2024</v>
      </c>
      <c r="B277" t="s">
        <v>89</v>
      </c>
      <c r="C277" s="25" t="s">
        <v>130</v>
      </c>
      <c r="D277" s="25" t="s">
        <v>143</v>
      </c>
      <c r="E277" s="65">
        <v>0</v>
      </c>
      <c r="F277" s="65">
        <v>3240</v>
      </c>
      <c r="G277" s="65">
        <f t="shared" si="13"/>
        <v>3240</v>
      </c>
      <c r="H277" s="23">
        <f>ROUND(IF($A277 ='Inflation Constants Table'!$E$1,E277,E277*(_xlfn.XLOOKUP($A277,'Inflation Constants Table'!$A:$A,'Inflation Constants Table'!$B:$B,0))),0)</f>
        <v>0</v>
      </c>
      <c r="I277" s="23">
        <f>ROUND(IF($A277 ='Inflation Constants Table'!$E$1,F277,F277*(_xlfn.XLOOKUP($A277,'Inflation Constants Table'!$A:$A,'Inflation Constants Table'!$B:$B,0))),0)</f>
        <v>3402</v>
      </c>
      <c r="J277" s="23">
        <f>ROUND(IF($A277 ='Inflation Constants Table'!$E$1,G277,G277*(_xlfn.XLOOKUP($A277,'Inflation Constants Table'!$A:$A,'Inflation Constants Table'!$B:$B,0))),0)</f>
        <v>3402</v>
      </c>
      <c r="K277" s="19">
        <f t="shared" si="14"/>
        <v>0</v>
      </c>
      <c r="L277" s="73">
        <f>_xlfn.XLOOKUP(A277,'SAPD GF as Pct of COSA GF'!A:A,'SAPD GF as Pct of COSA GF'!C:C)</f>
        <v>1682584782</v>
      </c>
      <c r="M277" s="19">
        <f t="shared" si="15"/>
        <v>2.0218892007071534E-6</v>
      </c>
    </row>
    <row r="278" spans="1:13">
      <c r="A278">
        <v>2024</v>
      </c>
      <c r="B278" t="s">
        <v>89</v>
      </c>
      <c r="C278" s="25" t="s">
        <v>130</v>
      </c>
      <c r="D278" s="25" t="s">
        <v>144</v>
      </c>
      <c r="E278" s="65">
        <v>0</v>
      </c>
      <c r="F278" s="65">
        <v>1300</v>
      </c>
      <c r="G278" s="65">
        <f t="shared" si="13"/>
        <v>1300</v>
      </c>
      <c r="H278" s="23">
        <f>ROUND(IF($A278 ='Inflation Constants Table'!$E$1,E278,E278*(_xlfn.XLOOKUP($A278,'Inflation Constants Table'!$A:$A,'Inflation Constants Table'!$B:$B,0))),0)</f>
        <v>0</v>
      </c>
      <c r="I278" s="23">
        <f>ROUND(IF($A278 ='Inflation Constants Table'!$E$1,F278,F278*(_xlfn.XLOOKUP($A278,'Inflation Constants Table'!$A:$A,'Inflation Constants Table'!$B:$B,0))),0)</f>
        <v>1365</v>
      </c>
      <c r="J278" s="23">
        <f>ROUND(IF($A278 ='Inflation Constants Table'!$E$1,G278,G278*(_xlfn.XLOOKUP($A278,'Inflation Constants Table'!$A:$A,'Inflation Constants Table'!$B:$B,0))),0)</f>
        <v>1365</v>
      </c>
      <c r="K278" s="19">
        <f t="shared" si="14"/>
        <v>0</v>
      </c>
      <c r="L278" s="73">
        <f>_xlfn.XLOOKUP(A278,'SAPD GF as Pct of COSA GF'!A:A,'SAPD GF as Pct of COSA GF'!C:C)</f>
        <v>1682584782</v>
      </c>
      <c r="M278" s="19">
        <f t="shared" si="15"/>
        <v>8.1125183978990721E-7</v>
      </c>
    </row>
    <row r="279" spans="1:13">
      <c r="A279">
        <v>2024</v>
      </c>
      <c r="B279" t="s">
        <v>89</v>
      </c>
      <c r="C279" s="25" t="s">
        <v>130</v>
      </c>
      <c r="D279" s="58" t="s">
        <v>145</v>
      </c>
      <c r="E279" s="65">
        <v>1487402</v>
      </c>
      <c r="F279" s="65">
        <v>466358</v>
      </c>
      <c r="G279" s="65">
        <f t="shared" si="13"/>
        <v>1953760</v>
      </c>
      <c r="H279" s="23">
        <f>ROUND(IF($A279 ='Inflation Constants Table'!$E$1,E279,E279*(_xlfn.XLOOKUP($A279,'Inflation Constants Table'!$A:$A,'Inflation Constants Table'!$B:$B,0))),0)</f>
        <v>1561772</v>
      </c>
      <c r="I279" s="23">
        <f>ROUND(IF($A279 ='Inflation Constants Table'!$E$1,F279,F279*(_xlfn.XLOOKUP($A279,'Inflation Constants Table'!$A:$A,'Inflation Constants Table'!$B:$B,0))),0)</f>
        <v>489676</v>
      </c>
      <c r="J279" s="23">
        <f>ROUND(IF($A279 ='Inflation Constants Table'!$E$1,G279,G279*(_xlfn.XLOOKUP($A279,'Inflation Constants Table'!$A:$A,'Inflation Constants Table'!$B:$B,0))),0)</f>
        <v>2051448</v>
      </c>
      <c r="K279" s="19">
        <f t="shared" si="14"/>
        <v>0.76130226064711359</v>
      </c>
      <c r="L279" s="73">
        <f>_xlfn.XLOOKUP(A279,'SAPD GF as Pct of COSA GF'!A:A,'SAPD GF as Pct of COSA GF'!C:C)</f>
        <v>1682584782</v>
      </c>
      <c r="M279" s="19">
        <f t="shared" si="15"/>
        <v>1.2192241496214839E-3</v>
      </c>
    </row>
    <row r="280" spans="1:13">
      <c r="A280">
        <v>2024</v>
      </c>
      <c r="B280" t="s">
        <v>89</v>
      </c>
      <c r="C280" s="25" t="s">
        <v>130</v>
      </c>
      <c r="D280" s="25" t="s">
        <v>146</v>
      </c>
      <c r="E280" s="65">
        <v>0</v>
      </c>
      <c r="F280" s="65">
        <v>270758</v>
      </c>
      <c r="G280" s="65">
        <f t="shared" si="13"/>
        <v>270758</v>
      </c>
      <c r="H280" s="23">
        <f>ROUND(IF($A280 ='Inflation Constants Table'!$E$1,E280,E280*(_xlfn.XLOOKUP($A280,'Inflation Constants Table'!$A:$A,'Inflation Constants Table'!$B:$B,0))),0)</f>
        <v>0</v>
      </c>
      <c r="I280" s="23">
        <f>ROUND(IF($A280 ='Inflation Constants Table'!$E$1,F280,F280*(_xlfn.XLOOKUP($A280,'Inflation Constants Table'!$A:$A,'Inflation Constants Table'!$B:$B,0))),0)</f>
        <v>284296</v>
      </c>
      <c r="J280" s="23">
        <f>ROUND(IF($A280 ='Inflation Constants Table'!$E$1,G280,G280*(_xlfn.XLOOKUP($A280,'Inflation Constants Table'!$A:$A,'Inflation Constants Table'!$B:$B,0))),0)</f>
        <v>284296</v>
      </c>
      <c r="K280" s="19">
        <f t="shared" si="14"/>
        <v>0</v>
      </c>
      <c r="L280" s="73">
        <f>_xlfn.XLOOKUP(A280,'SAPD GF as Pct of COSA GF'!A:A,'SAPD GF as Pct of COSA GF'!C:C)</f>
        <v>1682584782</v>
      </c>
      <c r="M280" s="19">
        <f t="shared" si="15"/>
        <v>1.6896384838455052E-4</v>
      </c>
    </row>
    <row r="281" spans="1:13">
      <c r="A281">
        <v>2024</v>
      </c>
      <c r="B281" t="s">
        <v>89</v>
      </c>
      <c r="C281" s="25" t="s">
        <v>130</v>
      </c>
      <c r="D281" s="25" t="s">
        <v>147</v>
      </c>
      <c r="E281" s="65">
        <v>0</v>
      </c>
      <c r="F281" s="65">
        <v>71263</v>
      </c>
      <c r="G281" s="65">
        <f t="shared" si="13"/>
        <v>71263</v>
      </c>
      <c r="H281" s="23">
        <f>ROUND(IF($A281 ='Inflation Constants Table'!$E$1,E281,E281*(_xlfn.XLOOKUP($A281,'Inflation Constants Table'!$A:$A,'Inflation Constants Table'!$B:$B,0))),0)</f>
        <v>0</v>
      </c>
      <c r="I281" s="23">
        <f>ROUND(IF($A281 ='Inflation Constants Table'!$E$1,F281,F281*(_xlfn.XLOOKUP($A281,'Inflation Constants Table'!$A:$A,'Inflation Constants Table'!$B:$B,0))),0)</f>
        <v>74826</v>
      </c>
      <c r="J281" s="23">
        <f>ROUND(IF($A281 ='Inflation Constants Table'!$E$1,G281,G281*(_xlfn.XLOOKUP($A281,'Inflation Constants Table'!$A:$A,'Inflation Constants Table'!$B:$B,0))),0)</f>
        <v>74826</v>
      </c>
      <c r="K281" s="19">
        <f t="shared" si="14"/>
        <v>0</v>
      </c>
      <c r="L281" s="73">
        <f>_xlfn.XLOOKUP(A281,'SAPD GF as Pct of COSA GF'!A:A,'SAPD GF as Pct of COSA GF'!C:C)</f>
        <v>1682584782</v>
      </c>
      <c r="M281" s="19">
        <f t="shared" si="15"/>
        <v>4.4470864589098611E-5</v>
      </c>
    </row>
    <row r="282" spans="1:13">
      <c r="A282">
        <v>2024</v>
      </c>
      <c r="B282" t="s">
        <v>89</v>
      </c>
      <c r="C282" s="25" t="s">
        <v>130</v>
      </c>
      <c r="D282" s="25" t="s">
        <v>148</v>
      </c>
      <c r="E282" s="65">
        <v>0</v>
      </c>
      <c r="F282" s="65">
        <v>27500</v>
      </c>
      <c r="G282" s="65">
        <f t="shared" si="13"/>
        <v>27500</v>
      </c>
      <c r="H282" s="23">
        <f>ROUND(IF($A282 ='Inflation Constants Table'!$E$1,E282,E282*(_xlfn.XLOOKUP($A282,'Inflation Constants Table'!$A:$A,'Inflation Constants Table'!$B:$B,0))),0)</f>
        <v>0</v>
      </c>
      <c r="I282" s="23">
        <f>ROUND(IF($A282 ='Inflation Constants Table'!$E$1,F282,F282*(_xlfn.XLOOKUP($A282,'Inflation Constants Table'!$A:$A,'Inflation Constants Table'!$B:$B,0))),0)</f>
        <v>28875</v>
      </c>
      <c r="J282" s="23">
        <f>ROUND(IF($A282 ='Inflation Constants Table'!$E$1,G282,G282*(_xlfn.XLOOKUP($A282,'Inflation Constants Table'!$A:$A,'Inflation Constants Table'!$B:$B,0))),0)</f>
        <v>28875</v>
      </c>
      <c r="K282" s="19">
        <f t="shared" si="14"/>
        <v>0</v>
      </c>
      <c r="L282" s="73">
        <f>_xlfn.XLOOKUP(A282,'SAPD GF as Pct of COSA GF'!A:A,'SAPD GF as Pct of COSA GF'!C:C)</f>
        <v>1682584782</v>
      </c>
      <c r="M282" s="19">
        <f t="shared" si="15"/>
        <v>1.7161096610940345E-5</v>
      </c>
    </row>
    <row r="283" spans="1:13">
      <c r="A283">
        <v>2024</v>
      </c>
      <c r="B283" t="s">
        <v>89</v>
      </c>
      <c r="C283" s="25" t="s">
        <v>130</v>
      </c>
      <c r="D283" s="25" t="s">
        <v>149</v>
      </c>
      <c r="E283" s="65">
        <v>0</v>
      </c>
      <c r="F283" s="65">
        <v>458948</v>
      </c>
      <c r="G283" s="65">
        <f t="shared" si="13"/>
        <v>458948</v>
      </c>
      <c r="H283" s="23">
        <f>ROUND(IF($A283 ='Inflation Constants Table'!$E$1,E283,E283*(_xlfn.XLOOKUP($A283,'Inflation Constants Table'!$A:$A,'Inflation Constants Table'!$B:$B,0))),0)</f>
        <v>0</v>
      </c>
      <c r="I283" s="23">
        <f>ROUND(IF($A283 ='Inflation Constants Table'!$E$1,F283,F283*(_xlfn.XLOOKUP($A283,'Inflation Constants Table'!$A:$A,'Inflation Constants Table'!$B:$B,0))),0)</f>
        <v>481895</v>
      </c>
      <c r="J283" s="23">
        <f>ROUND(IF($A283 ='Inflation Constants Table'!$E$1,G283,G283*(_xlfn.XLOOKUP($A283,'Inflation Constants Table'!$A:$A,'Inflation Constants Table'!$B:$B,0))),0)</f>
        <v>481895</v>
      </c>
      <c r="K283" s="19">
        <f t="shared" si="14"/>
        <v>0</v>
      </c>
      <c r="L283" s="73">
        <f>_xlfn.XLOOKUP(A283,'SAPD GF as Pct of COSA GF'!A:A,'SAPD GF as Pct of COSA GF'!C:C)</f>
        <v>1682584782</v>
      </c>
      <c r="M283" s="19">
        <f t="shared" si="15"/>
        <v>2.8640161563044494E-4</v>
      </c>
    </row>
    <row r="284" spans="1:13">
      <c r="A284">
        <v>2024</v>
      </c>
      <c r="B284" t="s">
        <v>89</v>
      </c>
      <c r="C284" s="25" t="s">
        <v>130</v>
      </c>
      <c r="D284" s="25" t="s">
        <v>150</v>
      </c>
      <c r="E284" s="65">
        <v>1678463</v>
      </c>
      <c r="F284" s="65">
        <v>507785</v>
      </c>
      <c r="G284" s="65">
        <f t="shared" si="13"/>
        <v>2186248</v>
      </c>
      <c r="H284" s="23">
        <f>ROUND(IF($A284 ='Inflation Constants Table'!$E$1,E284,E284*(_xlfn.XLOOKUP($A284,'Inflation Constants Table'!$A:$A,'Inflation Constants Table'!$B:$B,0))),0)</f>
        <v>1762386</v>
      </c>
      <c r="I284" s="23">
        <f>ROUND(IF($A284 ='Inflation Constants Table'!$E$1,F284,F284*(_xlfn.XLOOKUP($A284,'Inflation Constants Table'!$A:$A,'Inflation Constants Table'!$B:$B,0))),0)</f>
        <v>533174</v>
      </c>
      <c r="J284" s="23">
        <f>ROUND(IF($A284 ='Inflation Constants Table'!$E$1,G284,G284*(_xlfn.XLOOKUP($A284,'Inflation Constants Table'!$A:$A,'Inflation Constants Table'!$B:$B,0))),0)</f>
        <v>2295560</v>
      </c>
      <c r="K284" s="19">
        <f t="shared" si="14"/>
        <v>0.7677368485249787</v>
      </c>
      <c r="L284" s="73">
        <f>_xlfn.XLOOKUP(A284,'SAPD GF as Pct of COSA GF'!A:A,'SAPD GF as Pct of COSA GF'!C:C)</f>
        <v>1682584782</v>
      </c>
      <c r="M284" s="19">
        <f t="shared" si="15"/>
        <v>1.364305694760527E-3</v>
      </c>
    </row>
    <row r="285" spans="1:13">
      <c r="A285">
        <v>2024</v>
      </c>
      <c r="B285" t="s">
        <v>89</v>
      </c>
      <c r="C285" s="25" t="s">
        <v>130</v>
      </c>
      <c r="D285" s="25" t="s">
        <v>151</v>
      </c>
      <c r="E285" s="65">
        <v>0</v>
      </c>
      <c r="F285" s="65">
        <v>494720</v>
      </c>
      <c r="G285" s="65">
        <f t="shared" si="13"/>
        <v>494720</v>
      </c>
      <c r="H285" s="23">
        <f>ROUND(IF($A285 ='Inflation Constants Table'!$E$1,E285,E285*(_xlfn.XLOOKUP($A285,'Inflation Constants Table'!$A:$A,'Inflation Constants Table'!$B:$B,0))),0)</f>
        <v>0</v>
      </c>
      <c r="I285" s="23">
        <f>ROUND(IF($A285 ='Inflation Constants Table'!$E$1,F285,F285*(_xlfn.XLOOKUP($A285,'Inflation Constants Table'!$A:$A,'Inflation Constants Table'!$B:$B,0))),0)</f>
        <v>519456</v>
      </c>
      <c r="J285" s="23">
        <f>ROUND(IF($A285 ='Inflation Constants Table'!$E$1,G285,G285*(_xlfn.XLOOKUP($A285,'Inflation Constants Table'!$A:$A,'Inflation Constants Table'!$B:$B,0))),0)</f>
        <v>519456</v>
      </c>
      <c r="K285" s="19">
        <f t="shared" si="14"/>
        <v>0</v>
      </c>
      <c r="L285" s="73">
        <f>_xlfn.XLOOKUP(A285,'SAPD GF as Pct of COSA GF'!A:A,'SAPD GF as Pct of COSA GF'!C:C)</f>
        <v>1682584782</v>
      </c>
      <c r="M285" s="19">
        <f t="shared" si="15"/>
        <v>3.0872500783143302E-4</v>
      </c>
    </row>
    <row r="286" spans="1:13">
      <c r="A286">
        <v>2024</v>
      </c>
      <c r="B286" t="s">
        <v>89</v>
      </c>
      <c r="C286" s="25" t="s">
        <v>130</v>
      </c>
      <c r="D286" s="25" t="s">
        <v>152</v>
      </c>
      <c r="E286" s="65">
        <v>0</v>
      </c>
      <c r="F286" s="65">
        <v>232130</v>
      </c>
      <c r="G286" s="65">
        <f t="shared" si="13"/>
        <v>232130</v>
      </c>
      <c r="H286" s="23">
        <f>ROUND(IF($A286 ='Inflation Constants Table'!$E$1,E286,E286*(_xlfn.XLOOKUP($A286,'Inflation Constants Table'!$A:$A,'Inflation Constants Table'!$B:$B,0))),0)</f>
        <v>0</v>
      </c>
      <c r="I286" s="23">
        <f>ROUND(IF($A286 ='Inflation Constants Table'!$E$1,F286,F286*(_xlfn.XLOOKUP($A286,'Inflation Constants Table'!$A:$A,'Inflation Constants Table'!$B:$B,0))),0)</f>
        <v>243737</v>
      </c>
      <c r="J286" s="23">
        <f>ROUND(IF($A286 ='Inflation Constants Table'!$E$1,G286,G286*(_xlfn.XLOOKUP($A286,'Inflation Constants Table'!$A:$A,'Inflation Constants Table'!$B:$B,0))),0)</f>
        <v>243737</v>
      </c>
      <c r="K286" s="19">
        <f t="shared" si="14"/>
        <v>0</v>
      </c>
      <c r="L286" s="73">
        <f>_xlfn.XLOOKUP(A286,'SAPD GF as Pct of COSA GF'!A:A,'SAPD GF as Pct of COSA GF'!C:C)</f>
        <v>1682584782</v>
      </c>
      <c r="M286" s="19">
        <f t="shared" si="15"/>
        <v>1.4485867375448543E-4</v>
      </c>
    </row>
    <row r="287" spans="1:13">
      <c r="A287">
        <v>2024</v>
      </c>
      <c r="B287" t="s">
        <v>89</v>
      </c>
      <c r="C287" s="25" t="s">
        <v>130</v>
      </c>
      <c r="D287" s="25" t="s">
        <v>153</v>
      </c>
      <c r="E287" s="65">
        <v>0</v>
      </c>
      <c r="F287" s="65">
        <v>235510</v>
      </c>
      <c r="G287" s="65">
        <f t="shared" si="13"/>
        <v>235510</v>
      </c>
      <c r="H287" s="23">
        <f>ROUND(IF($A287 ='Inflation Constants Table'!$E$1,E287,E287*(_xlfn.XLOOKUP($A287,'Inflation Constants Table'!$A:$A,'Inflation Constants Table'!$B:$B,0))),0)</f>
        <v>0</v>
      </c>
      <c r="I287" s="23">
        <f>ROUND(IF($A287 ='Inflation Constants Table'!$E$1,F287,F287*(_xlfn.XLOOKUP($A287,'Inflation Constants Table'!$A:$A,'Inflation Constants Table'!$B:$B,0))),0)</f>
        <v>247286</v>
      </c>
      <c r="J287" s="23">
        <f>ROUND(IF($A287 ='Inflation Constants Table'!$E$1,G287,G287*(_xlfn.XLOOKUP($A287,'Inflation Constants Table'!$A:$A,'Inflation Constants Table'!$B:$B,0))),0)</f>
        <v>247286</v>
      </c>
      <c r="K287" s="19">
        <f t="shared" si="14"/>
        <v>0</v>
      </c>
      <c r="L287" s="73">
        <f>_xlfn.XLOOKUP(A287,'SAPD GF as Pct of COSA GF'!A:A,'SAPD GF as Pct of COSA GF'!C:C)</f>
        <v>1682584782</v>
      </c>
      <c r="M287" s="19">
        <f t="shared" si="15"/>
        <v>1.4696792853793918E-4</v>
      </c>
    </row>
    <row r="288" spans="1:13">
      <c r="A288">
        <v>2024</v>
      </c>
      <c r="B288" t="s">
        <v>89</v>
      </c>
      <c r="C288" s="25" t="s">
        <v>130</v>
      </c>
      <c r="D288" s="25" t="s">
        <v>154</v>
      </c>
      <c r="E288" s="65">
        <v>0</v>
      </c>
      <c r="F288" s="65">
        <v>5500</v>
      </c>
      <c r="G288" s="65">
        <f t="shared" si="13"/>
        <v>5500</v>
      </c>
      <c r="H288" s="23">
        <f>ROUND(IF($A288 ='Inflation Constants Table'!$E$1,E288,E288*(_xlfn.XLOOKUP($A288,'Inflation Constants Table'!$A:$A,'Inflation Constants Table'!$B:$B,0))),0)</f>
        <v>0</v>
      </c>
      <c r="I288" s="23">
        <f>ROUND(IF($A288 ='Inflation Constants Table'!$E$1,F288,F288*(_xlfn.XLOOKUP($A288,'Inflation Constants Table'!$A:$A,'Inflation Constants Table'!$B:$B,0))),0)</f>
        <v>5775</v>
      </c>
      <c r="J288" s="23">
        <f>ROUND(IF($A288 ='Inflation Constants Table'!$E$1,G288,G288*(_xlfn.XLOOKUP($A288,'Inflation Constants Table'!$A:$A,'Inflation Constants Table'!$B:$B,0))),0)</f>
        <v>5775</v>
      </c>
      <c r="K288" s="19">
        <f t="shared" si="14"/>
        <v>0</v>
      </c>
      <c r="L288" s="73">
        <f>_xlfn.XLOOKUP(A288,'SAPD GF as Pct of COSA GF'!A:A,'SAPD GF as Pct of COSA GF'!C:C)</f>
        <v>1682584782</v>
      </c>
      <c r="M288" s="19">
        <f t="shared" si="15"/>
        <v>3.4322193221880692E-6</v>
      </c>
    </row>
    <row r="289" spans="1:13">
      <c r="A289">
        <v>2024</v>
      </c>
      <c r="B289" t="s">
        <v>89</v>
      </c>
      <c r="C289" s="25" t="s">
        <v>130</v>
      </c>
      <c r="D289" s="25" t="s">
        <v>155</v>
      </c>
      <c r="E289" s="65">
        <v>0</v>
      </c>
      <c r="F289" s="65">
        <v>833789</v>
      </c>
      <c r="G289" s="65">
        <f t="shared" si="13"/>
        <v>833789</v>
      </c>
      <c r="H289" s="23">
        <f>ROUND(IF($A289 ='Inflation Constants Table'!$E$1,E289,E289*(_xlfn.XLOOKUP($A289,'Inflation Constants Table'!$A:$A,'Inflation Constants Table'!$B:$B,0))),0)</f>
        <v>0</v>
      </c>
      <c r="I289" s="23">
        <f>ROUND(IF($A289 ='Inflation Constants Table'!$E$1,F289,F289*(_xlfn.XLOOKUP($A289,'Inflation Constants Table'!$A:$A,'Inflation Constants Table'!$B:$B,0))),0)</f>
        <v>875478</v>
      </c>
      <c r="J289" s="23">
        <f>ROUND(IF($A289 ='Inflation Constants Table'!$E$1,G289,G289*(_xlfn.XLOOKUP($A289,'Inflation Constants Table'!$A:$A,'Inflation Constants Table'!$B:$B,0))),0)</f>
        <v>875478</v>
      </c>
      <c r="K289" s="19">
        <f t="shared" si="14"/>
        <v>0</v>
      </c>
      <c r="L289" s="73">
        <f>_xlfn.XLOOKUP(A289,'SAPD GF as Pct of COSA GF'!A:A,'SAPD GF as Pct of COSA GF'!C:C)</f>
        <v>1682584782</v>
      </c>
      <c r="M289" s="19">
        <f t="shared" si="15"/>
        <v>5.2031731735940542E-4</v>
      </c>
    </row>
    <row r="290" spans="1:13">
      <c r="A290">
        <v>2024</v>
      </c>
      <c r="B290" t="s">
        <v>89</v>
      </c>
      <c r="C290" s="25" t="s">
        <v>130</v>
      </c>
      <c r="D290" s="25" t="s">
        <v>156</v>
      </c>
      <c r="E290" s="65">
        <v>0</v>
      </c>
      <c r="F290" s="65">
        <v>80154</v>
      </c>
      <c r="G290" s="65">
        <f t="shared" si="13"/>
        <v>80154</v>
      </c>
      <c r="H290" s="23">
        <f>ROUND(IF($A290 ='Inflation Constants Table'!$E$1,E290,E290*(_xlfn.XLOOKUP($A290,'Inflation Constants Table'!$A:$A,'Inflation Constants Table'!$B:$B,0))),0)</f>
        <v>0</v>
      </c>
      <c r="I290" s="23">
        <f>ROUND(IF($A290 ='Inflation Constants Table'!$E$1,F290,F290*(_xlfn.XLOOKUP($A290,'Inflation Constants Table'!$A:$A,'Inflation Constants Table'!$B:$B,0))),0)</f>
        <v>84162</v>
      </c>
      <c r="J290" s="23">
        <f>ROUND(IF($A290 ='Inflation Constants Table'!$E$1,G290,G290*(_xlfn.XLOOKUP($A290,'Inflation Constants Table'!$A:$A,'Inflation Constants Table'!$B:$B,0))),0)</f>
        <v>84162</v>
      </c>
      <c r="K290" s="19">
        <f t="shared" si="14"/>
        <v>0</v>
      </c>
      <c r="L290" s="73">
        <f>_xlfn.XLOOKUP(A290,'SAPD GF as Pct of COSA GF'!A:A,'SAPD GF as Pct of COSA GF'!C:C)</f>
        <v>1682584782</v>
      </c>
      <c r="M290" s="19">
        <f t="shared" si="15"/>
        <v>5.0019470579046281E-5</v>
      </c>
    </row>
    <row r="291" spans="1:13">
      <c r="A291">
        <v>2024</v>
      </c>
      <c r="B291" t="s">
        <v>89</v>
      </c>
      <c r="C291" s="25" t="s">
        <v>130</v>
      </c>
      <c r="D291" s="25" t="s">
        <v>157</v>
      </c>
      <c r="E291" s="65">
        <v>0</v>
      </c>
      <c r="F291" s="65">
        <v>3000</v>
      </c>
      <c r="G291" s="65">
        <f t="shared" si="13"/>
        <v>3000</v>
      </c>
      <c r="H291" s="23">
        <f>ROUND(IF($A291 ='Inflation Constants Table'!$E$1,E291,E291*(_xlfn.XLOOKUP($A291,'Inflation Constants Table'!$A:$A,'Inflation Constants Table'!$B:$B,0))),0)</f>
        <v>0</v>
      </c>
      <c r="I291" s="23">
        <f>ROUND(IF($A291 ='Inflation Constants Table'!$E$1,F291,F291*(_xlfn.XLOOKUP($A291,'Inflation Constants Table'!$A:$A,'Inflation Constants Table'!$B:$B,0))),0)</f>
        <v>3150</v>
      </c>
      <c r="J291" s="23">
        <f>ROUND(IF($A291 ='Inflation Constants Table'!$E$1,G291,G291*(_xlfn.XLOOKUP($A291,'Inflation Constants Table'!$A:$A,'Inflation Constants Table'!$B:$B,0))),0)</f>
        <v>3150</v>
      </c>
      <c r="K291" s="19">
        <f t="shared" si="14"/>
        <v>0</v>
      </c>
      <c r="L291" s="73">
        <f>_xlfn.XLOOKUP(A291,'SAPD GF as Pct of COSA GF'!A:A,'SAPD GF as Pct of COSA GF'!C:C)</f>
        <v>1682584782</v>
      </c>
      <c r="M291" s="19">
        <f t="shared" si="15"/>
        <v>1.8721196302844014E-6</v>
      </c>
    </row>
    <row r="292" spans="1:13">
      <c r="A292">
        <v>2024</v>
      </c>
      <c r="B292" t="s">
        <v>89</v>
      </c>
      <c r="C292" s="25" t="s">
        <v>130</v>
      </c>
      <c r="D292" s="25" t="s">
        <v>158</v>
      </c>
      <c r="E292" s="65">
        <v>0</v>
      </c>
      <c r="F292" s="65">
        <v>193334</v>
      </c>
      <c r="G292" s="65">
        <f t="shared" si="13"/>
        <v>193334</v>
      </c>
      <c r="H292" s="23">
        <f>ROUND(IF($A292 ='Inflation Constants Table'!$E$1,E292,E292*(_xlfn.XLOOKUP($A292,'Inflation Constants Table'!$A:$A,'Inflation Constants Table'!$B:$B,0))),0)</f>
        <v>0</v>
      </c>
      <c r="I292" s="23">
        <f>ROUND(IF($A292 ='Inflation Constants Table'!$E$1,F292,F292*(_xlfn.XLOOKUP($A292,'Inflation Constants Table'!$A:$A,'Inflation Constants Table'!$B:$B,0))),0)</f>
        <v>203001</v>
      </c>
      <c r="J292" s="23">
        <f>ROUND(IF($A292 ='Inflation Constants Table'!$E$1,G292,G292*(_xlfn.XLOOKUP($A292,'Inflation Constants Table'!$A:$A,'Inflation Constants Table'!$B:$B,0))),0)</f>
        <v>203001</v>
      </c>
      <c r="K292" s="19">
        <f t="shared" si="14"/>
        <v>0</v>
      </c>
      <c r="L292" s="73">
        <f>_xlfn.XLOOKUP(A292,'SAPD GF as Pct of COSA GF'!A:A,'SAPD GF as Pct of COSA GF'!C:C)</f>
        <v>1682584782</v>
      </c>
      <c r="M292" s="19">
        <f t="shared" si="15"/>
        <v>1.2064830383090912E-4</v>
      </c>
    </row>
    <row r="293" spans="1:13">
      <c r="A293">
        <v>2024</v>
      </c>
      <c r="B293" t="s">
        <v>89</v>
      </c>
      <c r="C293" s="25" t="s">
        <v>159</v>
      </c>
      <c r="D293" s="25" t="s">
        <v>160</v>
      </c>
      <c r="E293" s="65">
        <v>0</v>
      </c>
      <c r="F293" s="65">
        <v>16500</v>
      </c>
      <c r="G293" s="65">
        <f t="shared" si="13"/>
        <v>16500</v>
      </c>
      <c r="H293" s="23">
        <f>ROUND(IF($A293 ='Inflation Constants Table'!$E$1,E293,E293*(_xlfn.XLOOKUP($A293,'Inflation Constants Table'!$A:$A,'Inflation Constants Table'!$B:$B,0))),0)</f>
        <v>0</v>
      </c>
      <c r="I293" s="23">
        <f>ROUND(IF($A293 ='Inflation Constants Table'!$E$1,F293,F293*(_xlfn.XLOOKUP($A293,'Inflation Constants Table'!$A:$A,'Inflation Constants Table'!$B:$B,0))),0)</f>
        <v>17325</v>
      </c>
      <c r="J293" s="23">
        <f>ROUND(IF($A293 ='Inflation Constants Table'!$E$1,G293,G293*(_xlfn.XLOOKUP($A293,'Inflation Constants Table'!$A:$A,'Inflation Constants Table'!$B:$B,0))),0)</f>
        <v>17325</v>
      </c>
      <c r="K293" s="19">
        <f t="shared" si="14"/>
        <v>0</v>
      </c>
      <c r="L293" s="73">
        <f>_xlfn.XLOOKUP(A293,'SAPD GF as Pct of COSA GF'!A:A,'SAPD GF as Pct of COSA GF'!C:C)</f>
        <v>1682584782</v>
      </c>
      <c r="M293" s="19">
        <f t="shared" si="15"/>
        <v>1.0296657966564207E-5</v>
      </c>
    </row>
    <row r="294" spans="1:13">
      <c r="A294">
        <v>2024</v>
      </c>
      <c r="B294" t="s">
        <v>89</v>
      </c>
      <c r="C294" s="25" t="s">
        <v>159</v>
      </c>
      <c r="D294" s="25" t="s">
        <v>161</v>
      </c>
      <c r="E294" s="65">
        <v>1684742</v>
      </c>
      <c r="F294" s="65">
        <v>1248165</v>
      </c>
      <c r="G294" s="65">
        <f t="shared" si="13"/>
        <v>2932907</v>
      </c>
      <c r="H294" s="23">
        <f>ROUND(IF($A294 ='Inflation Constants Table'!$E$1,E294,E294*(_xlfn.XLOOKUP($A294,'Inflation Constants Table'!$A:$A,'Inflation Constants Table'!$B:$B,0))),0)</f>
        <v>1768979</v>
      </c>
      <c r="I294" s="23">
        <f>ROUND(IF($A294 ='Inflation Constants Table'!$E$1,F294,F294*(_xlfn.XLOOKUP($A294,'Inflation Constants Table'!$A:$A,'Inflation Constants Table'!$B:$B,0))),0)</f>
        <v>1310573</v>
      </c>
      <c r="J294" s="23">
        <f>ROUND(IF($A294 ='Inflation Constants Table'!$E$1,G294,G294*(_xlfn.XLOOKUP($A294,'Inflation Constants Table'!$A:$A,'Inflation Constants Table'!$B:$B,0))),0)</f>
        <v>3079552</v>
      </c>
      <c r="K294" s="19">
        <f t="shared" si="14"/>
        <v>0.57442738424290285</v>
      </c>
      <c r="L294" s="73">
        <f>_xlfn.XLOOKUP(A294,'SAPD GF as Pct of COSA GF'!A:A,'SAPD GF as Pct of COSA GF'!C:C)</f>
        <v>1682584782</v>
      </c>
      <c r="M294" s="19">
        <f t="shared" si="15"/>
        <v>1.8302507148195519E-3</v>
      </c>
    </row>
    <row r="295" spans="1:13">
      <c r="A295">
        <v>2024</v>
      </c>
      <c r="B295" t="s">
        <v>89</v>
      </c>
      <c r="C295" s="25" t="s">
        <v>159</v>
      </c>
      <c r="D295" s="25" t="s">
        <v>162</v>
      </c>
      <c r="E295" s="65">
        <v>0</v>
      </c>
      <c r="F295" s="65">
        <v>613340</v>
      </c>
      <c r="G295" s="65">
        <f t="shared" si="13"/>
        <v>613340</v>
      </c>
      <c r="H295" s="23">
        <f>ROUND(IF($A295 ='Inflation Constants Table'!$E$1,E295,E295*(_xlfn.XLOOKUP($A295,'Inflation Constants Table'!$A:$A,'Inflation Constants Table'!$B:$B,0))),0)</f>
        <v>0</v>
      </c>
      <c r="I295" s="23">
        <f>ROUND(IF($A295 ='Inflation Constants Table'!$E$1,F295,F295*(_xlfn.XLOOKUP($A295,'Inflation Constants Table'!$A:$A,'Inflation Constants Table'!$B:$B,0))),0)</f>
        <v>644007</v>
      </c>
      <c r="J295" s="23">
        <f>ROUND(IF($A295 ='Inflation Constants Table'!$E$1,G295,G295*(_xlfn.XLOOKUP($A295,'Inflation Constants Table'!$A:$A,'Inflation Constants Table'!$B:$B,0))),0)</f>
        <v>644007</v>
      </c>
      <c r="K295" s="19">
        <f t="shared" si="14"/>
        <v>0</v>
      </c>
      <c r="L295" s="73">
        <f>_xlfn.XLOOKUP(A295,'SAPD GF as Pct of COSA GF'!A:A,'SAPD GF as Pct of COSA GF'!C:C)</f>
        <v>1682584782</v>
      </c>
      <c r="M295" s="19">
        <f t="shared" si="15"/>
        <v>3.8274861801287826E-4</v>
      </c>
    </row>
    <row r="296" spans="1:13">
      <c r="A296">
        <v>2024</v>
      </c>
      <c r="B296" t="s">
        <v>89</v>
      </c>
      <c r="C296" s="25" t="s">
        <v>159</v>
      </c>
      <c r="D296" s="25" t="s">
        <v>163</v>
      </c>
      <c r="E296" s="65">
        <v>0</v>
      </c>
      <c r="F296" s="65">
        <v>24244</v>
      </c>
      <c r="G296" s="65">
        <f t="shared" si="13"/>
        <v>24244</v>
      </c>
      <c r="H296" s="23">
        <f>ROUND(IF($A296 ='Inflation Constants Table'!$E$1,E296,E296*(_xlfn.XLOOKUP($A296,'Inflation Constants Table'!$A:$A,'Inflation Constants Table'!$B:$B,0))),0)</f>
        <v>0</v>
      </c>
      <c r="I296" s="23">
        <f>ROUND(IF($A296 ='Inflation Constants Table'!$E$1,F296,F296*(_xlfn.XLOOKUP($A296,'Inflation Constants Table'!$A:$A,'Inflation Constants Table'!$B:$B,0))),0)</f>
        <v>25456</v>
      </c>
      <c r="J296" s="23">
        <f>ROUND(IF($A296 ='Inflation Constants Table'!$E$1,G296,G296*(_xlfn.XLOOKUP($A296,'Inflation Constants Table'!$A:$A,'Inflation Constants Table'!$B:$B,0))),0)</f>
        <v>25456</v>
      </c>
      <c r="K296" s="19">
        <f t="shared" si="14"/>
        <v>0</v>
      </c>
      <c r="L296" s="73">
        <f>_xlfn.XLOOKUP(A296,'SAPD GF as Pct of COSA GF'!A:A,'SAPD GF as Pct of COSA GF'!C:C)</f>
        <v>1682584782</v>
      </c>
      <c r="M296" s="19">
        <f t="shared" si="15"/>
        <v>1.5129103907466578E-5</v>
      </c>
    </row>
    <row r="297" spans="1:13">
      <c r="A297">
        <v>2024</v>
      </c>
      <c r="B297" t="s">
        <v>89</v>
      </c>
      <c r="C297" s="25" t="s">
        <v>159</v>
      </c>
      <c r="D297" s="25" t="s">
        <v>164</v>
      </c>
      <c r="E297" s="65">
        <v>0</v>
      </c>
      <c r="F297" s="65">
        <v>260498</v>
      </c>
      <c r="G297" s="65">
        <f t="shared" si="13"/>
        <v>260498</v>
      </c>
      <c r="H297" s="23">
        <f>ROUND(IF($A297 ='Inflation Constants Table'!$E$1,E297,E297*(_xlfn.XLOOKUP($A297,'Inflation Constants Table'!$A:$A,'Inflation Constants Table'!$B:$B,0))),0)</f>
        <v>0</v>
      </c>
      <c r="I297" s="23">
        <f>ROUND(IF($A297 ='Inflation Constants Table'!$E$1,F297,F297*(_xlfn.XLOOKUP($A297,'Inflation Constants Table'!$A:$A,'Inflation Constants Table'!$B:$B,0))),0)</f>
        <v>273523</v>
      </c>
      <c r="J297" s="23">
        <f>ROUND(IF($A297 ='Inflation Constants Table'!$E$1,G297,G297*(_xlfn.XLOOKUP($A297,'Inflation Constants Table'!$A:$A,'Inflation Constants Table'!$B:$B,0))),0)</f>
        <v>273523</v>
      </c>
      <c r="K297" s="19">
        <f t="shared" si="14"/>
        <v>0</v>
      </c>
      <c r="L297" s="73">
        <f>_xlfn.XLOOKUP(A297,'SAPD GF as Pct of COSA GF'!A:A,'SAPD GF as Pct of COSA GF'!C:C)</f>
        <v>1682584782</v>
      </c>
      <c r="M297" s="19">
        <f t="shared" si="15"/>
        <v>1.6256119924897786E-4</v>
      </c>
    </row>
    <row r="298" spans="1:13">
      <c r="A298">
        <v>2024</v>
      </c>
      <c r="B298" t="s">
        <v>89</v>
      </c>
      <c r="C298" s="25" t="s">
        <v>159</v>
      </c>
      <c r="D298" s="25" t="s">
        <v>165</v>
      </c>
      <c r="E298" s="65">
        <v>0</v>
      </c>
      <c r="F298" s="65">
        <v>2000</v>
      </c>
      <c r="G298" s="65">
        <f t="shared" si="13"/>
        <v>2000</v>
      </c>
      <c r="H298" s="23">
        <f>ROUND(IF($A298 ='Inflation Constants Table'!$E$1,E298,E298*(_xlfn.XLOOKUP($A298,'Inflation Constants Table'!$A:$A,'Inflation Constants Table'!$B:$B,0))),0)</f>
        <v>0</v>
      </c>
      <c r="I298" s="23">
        <f>ROUND(IF($A298 ='Inflation Constants Table'!$E$1,F298,F298*(_xlfn.XLOOKUP($A298,'Inflation Constants Table'!$A:$A,'Inflation Constants Table'!$B:$B,0))),0)</f>
        <v>2100</v>
      </c>
      <c r="J298" s="23">
        <f>ROUND(IF($A298 ='Inflation Constants Table'!$E$1,G298,G298*(_xlfn.XLOOKUP($A298,'Inflation Constants Table'!$A:$A,'Inflation Constants Table'!$B:$B,0))),0)</f>
        <v>2100</v>
      </c>
      <c r="K298" s="19">
        <f t="shared" si="14"/>
        <v>0</v>
      </c>
      <c r="L298" s="73">
        <f>_xlfn.XLOOKUP(A298,'SAPD GF as Pct of COSA GF'!A:A,'SAPD GF as Pct of COSA GF'!C:C)</f>
        <v>1682584782</v>
      </c>
      <c r="M298" s="19">
        <f t="shared" si="15"/>
        <v>1.2480797535229343E-6</v>
      </c>
    </row>
    <row r="299" spans="1:13">
      <c r="A299">
        <v>2024</v>
      </c>
      <c r="B299" t="s">
        <v>89</v>
      </c>
      <c r="C299" s="25" t="s">
        <v>159</v>
      </c>
      <c r="D299" s="25" t="s">
        <v>166</v>
      </c>
      <c r="E299" s="65">
        <v>396817</v>
      </c>
      <c r="F299" s="65">
        <v>73640</v>
      </c>
      <c r="G299" s="65">
        <f t="shared" si="13"/>
        <v>470457</v>
      </c>
      <c r="H299" s="23">
        <f>ROUND(IF($A299 ='Inflation Constants Table'!$E$1,E299,E299*(_xlfn.XLOOKUP($A299,'Inflation Constants Table'!$A:$A,'Inflation Constants Table'!$B:$B,0))),0)</f>
        <v>416658</v>
      </c>
      <c r="I299" s="23">
        <f>ROUND(IF($A299 ='Inflation Constants Table'!$E$1,F299,F299*(_xlfn.XLOOKUP($A299,'Inflation Constants Table'!$A:$A,'Inflation Constants Table'!$B:$B,0))),0)</f>
        <v>77322</v>
      </c>
      <c r="J299" s="23">
        <f>ROUND(IF($A299 ='Inflation Constants Table'!$E$1,G299,G299*(_xlfn.XLOOKUP($A299,'Inflation Constants Table'!$A:$A,'Inflation Constants Table'!$B:$B,0))),0)</f>
        <v>493980</v>
      </c>
      <c r="K299" s="19">
        <f t="shared" si="14"/>
        <v>0.84347139560306084</v>
      </c>
      <c r="L299" s="73">
        <f>_xlfn.XLOOKUP(A299,'SAPD GF as Pct of COSA GF'!A:A,'SAPD GF as Pct of COSA GF'!C:C)</f>
        <v>1682584782</v>
      </c>
      <c r="M299" s="19">
        <f t="shared" si="15"/>
        <v>2.9358401745012338E-4</v>
      </c>
    </row>
    <row r="300" spans="1:13">
      <c r="A300">
        <v>2024</v>
      </c>
      <c r="B300" t="s">
        <v>89</v>
      </c>
      <c r="C300" s="25" t="s">
        <v>159</v>
      </c>
      <c r="D300" s="25" t="s">
        <v>167</v>
      </c>
      <c r="E300" s="65">
        <v>0</v>
      </c>
      <c r="F300" s="65">
        <v>6836</v>
      </c>
      <c r="G300" s="65">
        <f t="shared" si="13"/>
        <v>6836</v>
      </c>
      <c r="H300" s="23">
        <f>ROUND(IF($A300 ='Inflation Constants Table'!$E$1,E300,E300*(_xlfn.XLOOKUP($A300,'Inflation Constants Table'!$A:$A,'Inflation Constants Table'!$B:$B,0))),0)</f>
        <v>0</v>
      </c>
      <c r="I300" s="23">
        <f>ROUND(IF($A300 ='Inflation Constants Table'!$E$1,F300,F300*(_xlfn.XLOOKUP($A300,'Inflation Constants Table'!$A:$A,'Inflation Constants Table'!$B:$B,0))),0)</f>
        <v>7178</v>
      </c>
      <c r="J300" s="23">
        <f>ROUND(IF($A300 ='Inflation Constants Table'!$E$1,G300,G300*(_xlfn.XLOOKUP($A300,'Inflation Constants Table'!$A:$A,'Inflation Constants Table'!$B:$B,0))),0)</f>
        <v>7178</v>
      </c>
      <c r="K300" s="19">
        <f t="shared" si="14"/>
        <v>0</v>
      </c>
      <c r="L300" s="73">
        <f>_xlfn.XLOOKUP(A300,'SAPD GF as Pct of COSA GF'!A:A,'SAPD GF as Pct of COSA GF'!C:C)</f>
        <v>1682584782</v>
      </c>
      <c r="M300" s="19">
        <f t="shared" si="15"/>
        <v>4.26605546227982E-6</v>
      </c>
    </row>
    <row r="301" spans="1:13">
      <c r="A301">
        <v>2024</v>
      </c>
      <c r="B301" t="s">
        <v>89</v>
      </c>
      <c r="C301" s="25" t="s">
        <v>159</v>
      </c>
      <c r="D301" s="25" t="s">
        <v>168</v>
      </c>
      <c r="E301" s="65">
        <v>0</v>
      </c>
      <c r="F301" s="65">
        <v>8425</v>
      </c>
      <c r="G301" s="65">
        <f t="shared" si="13"/>
        <v>8425</v>
      </c>
      <c r="H301" s="23">
        <f>ROUND(IF($A301 ='Inflation Constants Table'!$E$1,E301,E301*(_xlfn.XLOOKUP($A301,'Inflation Constants Table'!$A:$A,'Inflation Constants Table'!$B:$B,0))),0)</f>
        <v>0</v>
      </c>
      <c r="I301" s="23">
        <f>ROUND(IF($A301 ='Inflation Constants Table'!$E$1,F301,F301*(_xlfn.XLOOKUP($A301,'Inflation Constants Table'!$A:$A,'Inflation Constants Table'!$B:$B,0))),0)</f>
        <v>8846</v>
      </c>
      <c r="J301" s="23">
        <f>ROUND(IF($A301 ='Inflation Constants Table'!$E$1,G301,G301*(_xlfn.XLOOKUP($A301,'Inflation Constants Table'!$A:$A,'Inflation Constants Table'!$B:$B,0))),0)</f>
        <v>8846</v>
      </c>
      <c r="K301" s="19">
        <f t="shared" si="14"/>
        <v>0</v>
      </c>
      <c r="L301" s="73">
        <f>_xlfn.XLOOKUP(A301,'SAPD GF as Pct of COSA GF'!A:A,'SAPD GF as Pct of COSA GF'!C:C)</f>
        <v>1682584782</v>
      </c>
      <c r="M301" s="19">
        <f t="shared" si="15"/>
        <v>5.2573873807923216E-6</v>
      </c>
    </row>
    <row r="302" spans="1:13">
      <c r="A302">
        <v>2024</v>
      </c>
      <c r="B302" t="s">
        <v>89</v>
      </c>
      <c r="C302" s="25" t="s">
        <v>159</v>
      </c>
      <c r="D302" s="25" t="s">
        <v>169</v>
      </c>
      <c r="E302" s="65">
        <v>0</v>
      </c>
      <c r="F302" s="65">
        <v>3300</v>
      </c>
      <c r="G302" s="65">
        <f t="shared" si="13"/>
        <v>3300</v>
      </c>
      <c r="H302" s="23">
        <f>ROUND(IF($A302 ='Inflation Constants Table'!$E$1,E302,E302*(_xlfn.XLOOKUP($A302,'Inflation Constants Table'!$A:$A,'Inflation Constants Table'!$B:$B,0))),0)</f>
        <v>0</v>
      </c>
      <c r="I302" s="23">
        <f>ROUND(IF($A302 ='Inflation Constants Table'!$E$1,F302,F302*(_xlfn.XLOOKUP($A302,'Inflation Constants Table'!$A:$A,'Inflation Constants Table'!$B:$B,0))),0)</f>
        <v>3465</v>
      </c>
      <c r="J302" s="23">
        <f>ROUND(IF($A302 ='Inflation Constants Table'!$E$1,G302,G302*(_xlfn.XLOOKUP($A302,'Inflation Constants Table'!$A:$A,'Inflation Constants Table'!$B:$B,0))),0)</f>
        <v>3465</v>
      </c>
      <c r="K302" s="19">
        <f t="shared" si="14"/>
        <v>0</v>
      </c>
      <c r="L302" s="73">
        <f>_xlfn.XLOOKUP(A302,'SAPD GF as Pct of COSA GF'!A:A,'SAPD GF as Pct of COSA GF'!C:C)</f>
        <v>1682584782</v>
      </c>
      <c r="M302" s="19">
        <f t="shared" si="15"/>
        <v>2.0593315933128415E-6</v>
      </c>
    </row>
    <row r="303" spans="1:13">
      <c r="A303">
        <v>2024</v>
      </c>
      <c r="B303" t="s">
        <v>89</v>
      </c>
      <c r="C303" s="25" t="s">
        <v>159</v>
      </c>
      <c r="D303" s="25" t="s">
        <v>170</v>
      </c>
      <c r="E303" s="65">
        <v>0</v>
      </c>
      <c r="F303" s="65">
        <v>575592</v>
      </c>
      <c r="G303" s="65">
        <f t="shared" si="13"/>
        <v>575592</v>
      </c>
      <c r="H303" s="23">
        <f>ROUND(IF($A303 ='Inflation Constants Table'!$E$1,E303,E303*(_xlfn.XLOOKUP($A303,'Inflation Constants Table'!$A:$A,'Inflation Constants Table'!$B:$B,0))),0)</f>
        <v>0</v>
      </c>
      <c r="I303" s="23">
        <f>ROUND(IF($A303 ='Inflation Constants Table'!$E$1,F303,F303*(_xlfn.XLOOKUP($A303,'Inflation Constants Table'!$A:$A,'Inflation Constants Table'!$B:$B,0))),0)</f>
        <v>604372</v>
      </c>
      <c r="J303" s="23">
        <f>ROUND(IF($A303 ='Inflation Constants Table'!$E$1,G303,G303*(_xlfn.XLOOKUP($A303,'Inflation Constants Table'!$A:$A,'Inflation Constants Table'!$B:$B,0))),0)</f>
        <v>604372</v>
      </c>
      <c r="K303" s="19">
        <f t="shared" si="14"/>
        <v>0</v>
      </c>
      <c r="L303" s="73">
        <f>_xlfn.XLOOKUP(A303,'SAPD GF as Pct of COSA GF'!A:A,'SAPD GF as Pct of COSA GF'!C:C)</f>
        <v>1682584782</v>
      </c>
      <c r="M303" s="19">
        <f t="shared" si="15"/>
        <v>3.5919259847436326E-4</v>
      </c>
    </row>
    <row r="304" spans="1:13">
      <c r="A304">
        <v>2024</v>
      </c>
      <c r="B304" t="s">
        <v>89</v>
      </c>
      <c r="C304" s="25" t="s">
        <v>159</v>
      </c>
      <c r="D304" s="25" t="s">
        <v>171</v>
      </c>
      <c r="E304" s="65">
        <v>0</v>
      </c>
      <c r="F304" s="65">
        <v>20000</v>
      </c>
      <c r="G304" s="65">
        <f t="shared" si="13"/>
        <v>20000</v>
      </c>
      <c r="H304" s="23">
        <f>ROUND(IF($A304 ='Inflation Constants Table'!$E$1,E304,E304*(_xlfn.XLOOKUP($A304,'Inflation Constants Table'!$A:$A,'Inflation Constants Table'!$B:$B,0))),0)</f>
        <v>0</v>
      </c>
      <c r="I304" s="23">
        <f>ROUND(IF($A304 ='Inflation Constants Table'!$E$1,F304,F304*(_xlfn.XLOOKUP($A304,'Inflation Constants Table'!$A:$A,'Inflation Constants Table'!$B:$B,0))),0)</f>
        <v>21000</v>
      </c>
      <c r="J304" s="23">
        <f>ROUND(IF($A304 ='Inflation Constants Table'!$E$1,G304,G304*(_xlfn.XLOOKUP($A304,'Inflation Constants Table'!$A:$A,'Inflation Constants Table'!$B:$B,0))),0)</f>
        <v>21000</v>
      </c>
      <c r="K304" s="19">
        <f t="shared" si="14"/>
        <v>0</v>
      </c>
      <c r="L304" s="73">
        <f>_xlfn.XLOOKUP(A304,'SAPD GF as Pct of COSA GF'!A:A,'SAPD GF as Pct of COSA GF'!C:C)</f>
        <v>1682584782</v>
      </c>
      <c r="M304" s="19">
        <f t="shared" si="15"/>
        <v>1.2480797535229343E-5</v>
      </c>
    </row>
    <row r="305" spans="1:13">
      <c r="A305">
        <v>2024</v>
      </c>
      <c r="B305" t="s">
        <v>89</v>
      </c>
      <c r="C305" s="25" t="s">
        <v>159</v>
      </c>
      <c r="D305" s="25" t="s">
        <v>172</v>
      </c>
      <c r="E305" s="65">
        <v>405919</v>
      </c>
      <c r="F305" s="65">
        <v>653395</v>
      </c>
      <c r="G305" s="65">
        <f t="shared" si="13"/>
        <v>1059314</v>
      </c>
      <c r="H305" s="23">
        <f>ROUND(IF($A305 ='Inflation Constants Table'!$E$1,E305,E305*(_xlfn.XLOOKUP($A305,'Inflation Constants Table'!$A:$A,'Inflation Constants Table'!$B:$B,0))),0)</f>
        <v>426215</v>
      </c>
      <c r="I305" s="23">
        <f>ROUND(IF($A305 ='Inflation Constants Table'!$E$1,F305,F305*(_xlfn.XLOOKUP($A305,'Inflation Constants Table'!$A:$A,'Inflation Constants Table'!$B:$B,0))),0)</f>
        <v>686065</v>
      </c>
      <c r="J305" s="23">
        <f>ROUND(IF($A305 ='Inflation Constants Table'!$E$1,G305,G305*(_xlfn.XLOOKUP($A305,'Inflation Constants Table'!$A:$A,'Inflation Constants Table'!$B:$B,0))),0)</f>
        <v>1112280</v>
      </c>
      <c r="K305" s="19">
        <f t="shared" si="14"/>
        <v>0.38319038371633041</v>
      </c>
      <c r="L305" s="73">
        <f>_xlfn.XLOOKUP(A305,'SAPD GF as Pct of COSA GF'!A:A,'SAPD GF as Pct of COSA GF'!C:C)</f>
        <v>1682584782</v>
      </c>
      <c r="M305" s="19">
        <f t="shared" si="15"/>
        <v>6.610543563088044E-4</v>
      </c>
    </row>
    <row r="306" spans="1:13">
      <c r="A306">
        <v>2024</v>
      </c>
      <c r="B306" t="s">
        <v>89</v>
      </c>
      <c r="C306" s="25" t="s">
        <v>159</v>
      </c>
      <c r="D306" s="25" t="s">
        <v>173</v>
      </c>
      <c r="E306" s="65">
        <v>108646</v>
      </c>
      <c r="F306" s="65">
        <v>580224</v>
      </c>
      <c r="G306" s="65">
        <f t="shared" si="13"/>
        <v>688870</v>
      </c>
      <c r="H306" s="23">
        <f>ROUND(IF($A306 ='Inflation Constants Table'!$E$1,E306,E306*(_xlfn.XLOOKUP($A306,'Inflation Constants Table'!$A:$A,'Inflation Constants Table'!$B:$B,0))),0)</f>
        <v>114078</v>
      </c>
      <c r="I306" s="23">
        <f>ROUND(IF($A306 ='Inflation Constants Table'!$E$1,F306,F306*(_xlfn.XLOOKUP($A306,'Inflation Constants Table'!$A:$A,'Inflation Constants Table'!$B:$B,0))),0)</f>
        <v>609235</v>
      </c>
      <c r="J306" s="23">
        <f>ROUND(IF($A306 ='Inflation Constants Table'!$E$1,G306,G306*(_xlfn.XLOOKUP($A306,'Inflation Constants Table'!$A:$A,'Inflation Constants Table'!$B:$B,0))),0)</f>
        <v>723314</v>
      </c>
      <c r="K306" s="19">
        <f t="shared" si="14"/>
        <v>0.15771573618096704</v>
      </c>
      <c r="L306" s="73">
        <f>_xlfn.XLOOKUP(A306,'SAPD GF as Pct of COSA GF'!A:A,'SAPD GF as Pct of COSA GF'!C:C)</f>
        <v>1682584782</v>
      </c>
      <c r="M306" s="19">
        <f t="shared" si="15"/>
        <v>4.2988264706651791E-4</v>
      </c>
    </row>
    <row r="307" spans="1:13">
      <c r="A307">
        <v>2024</v>
      </c>
      <c r="B307" t="s">
        <v>89</v>
      </c>
      <c r="C307" s="25" t="s">
        <v>159</v>
      </c>
      <c r="D307" s="25" t="s">
        <v>174</v>
      </c>
      <c r="E307" s="65">
        <v>119821</v>
      </c>
      <c r="F307" s="65">
        <v>900</v>
      </c>
      <c r="G307" s="65">
        <f t="shared" si="13"/>
        <v>120721</v>
      </c>
      <c r="H307" s="23">
        <f>ROUND(IF($A307 ='Inflation Constants Table'!$E$1,E307,E307*(_xlfn.XLOOKUP($A307,'Inflation Constants Table'!$A:$A,'Inflation Constants Table'!$B:$B,0))),0)</f>
        <v>125812</v>
      </c>
      <c r="I307" s="23">
        <f>ROUND(IF($A307 ='Inflation Constants Table'!$E$1,F307,F307*(_xlfn.XLOOKUP($A307,'Inflation Constants Table'!$A:$A,'Inflation Constants Table'!$B:$B,0))),0)</f>
        <v>945</v>
      </c>
      <c r="J307" s="23">
        <f>ROUND(IF($A307 ='Inflation Constants Table'!$E$1,G307,G307*(_xlfn.XLOOKUP($A307,'Inflation Constants Table'!$A:$A,'Inflation Constants Table'!$B:$B,0))),0)</f>
        <v>126757</v>
      </c>
      <c r="K307" s="19">
        <f t="shared" si="14"/>
        <v>0.99254479042577526</v>
      </c>
      <c r="L307" s="73">
        <f>_xlfn.XLOOKUP(A307,'SAPD GF as Pct of COSA GF'!A:A,'SAPD GF as Pct of COSA GF'!C:C)</f>
        <v>1682584782</v>
      </c>
      <c r="M307" s="19">
        <f t="shared" si="15"/>
        <v>7.5334688246336462E-5</v>
      </c>
    </row>
    <row r="308" spans="1:13">
      <c r="A308">
        <v>2024</v>
      </c>
      <c r="B308" t="s">
        <v>89</v>
      </c>
      <c r="C308" s="25" t="s">
        <v>159</v>
      </c>
      <c r="D308" s="25" t="s">
        <v>210</v>
      </c>
      <c r="E308" s="65">
        <v>0</v>
      </c>
      <c r="F308" s="65">
        <v>3450</v>
      </c>
      <c r="G308" s="65">
        <f t="shared" si="13"/>
        <v>3450</v>
      </c>
      <c r="H308" s="23">
        <f>ROUND(IF($A308 ='Inflation Constants Table'!$E$1,E308,E308*(_xlfn.XLOOKUP($A308,'Inflation Constants Table'!$A:$A,'Inflation Constants Table'!$B:$B,0))),0)</f>
        <v>0</v>
      </c>
      <c r="I308" s="23">
        <f>ROUND(IF($A308 ='Inflation Constants Table'!$E$1,F308,F308*(_xlfn.XLOOKUP($A308,'Inflation Constants Table'!$A:$A,'Inflation Constants Table'!$B:$B,0))),0)</f>
        <v>3623</v>
      </c>
      <c r="J308" s="23">
        <f>ROUND(IF($A308 ='Inflation Constants Table'!$E$1,G308,G308*(_xlfn.XLOOKUP($A308,'Inflation Constants Table'!$A:$A,'Inflation Constants Table'!$B:$B,0))),0)</f>
        <v>3623</v>
      </c>
      <c r="K308" s="19">
        <f t="shared" si="14"/>
        <v>0</v>
      </c>
      <c r="L308" s="73">
        <f>_xlfn.XLOOKUP(A308,'SAPD GF as Pct of COSA GF'!A:A,'SAPD GF as Pct of COSA GF'!C:C)</f>
        <v>1682584782</v>
      </c>
      <c r="M308" s="19">
        <f t="shared" si="15"/>
        <v>2.1532347366731386E-6</v>
      </c>
    </row>
    <row r="309" spans="1:13">
      <c r="A309">
        <v>2024</v>
      </c>
      <c r="B309" t="s">
        <v>89</v>
      </c>
      <c r="C309" s="25" t="s">
        <v>159</v>
      </c>
      <c r="D309" s="25" t="s">
        <v>175</v>
      </c>
      <c r="E309" s="65">
        <v>0</v>
      </c>
      <c r="F309" s="65">
        <v>53168</v>
      </c>
      <c r="G309" s="65">
        <f t="shared" si="13"/>
        <v>53168</v>
      </c>
      <c r="H309" s="23">
        <f>ROUND(IF($A309 ='Inflation Constants Table'!$E$1,E309,E309*(_xlfn.XLOOKUP($A309,'Inflation Constants Table'!$A:$A,'Inflation Constants Table'!$B:$B,0))),0)</f>
        <v>0</v>
      </c>
      <c r="I309" s="23">
        <f>ROUND(IF($A309 ='Inflation Constants Table'!$E$1,F309,F309*(_xlfn.XLOOKUP($A309,'Inflation Constants Table'!$A:$A,'Inflation Constants Table'!$B:$B,0))),0)</f>
        <v>55826</v>
      </c>
      <c r="J309" s="23">
        <f>ROUND(IF($A309 ='Inflation Constants Table'!$E$1,G309,G309*(_xlfn.XLOOKUP($A309,'Inflation Constants Table'!$A:$A,'Inflation Constants Table'!$B:$B,0))),0)</f>
        <v>55826</v>
      </c>
      <c r="K309" s="19">
        <f t="shared" si="14"/>
        <v>0</v>
      </c>
      <c r="L309" s="73">
        <f>_xlfn.XLOOKUP(A309,'SAPD GF as Pct of COSA GF'!A:A,'SAPD GF as Pct of COSA GF'!C:C)</f>
        <v>1682584782</v>
      </c>
      <c r="M309" s="19">
        <f t="shared" si="15"/>
        <v>3.3178714438176825E-5</v>
      </c>
    </row>
    <row r="310" spans="1:13">
      <c r="A310">
        <v>2024</v>
      </c>
      <c r="B310" t="s">
        <v>89</v>
      </c>
      <c r="C310" s="25" t="s">
        <v>159</v>
      </c>
      <c r="D310" s="25" t="s">
        <v>176</v>
      </c>
      <c r="E310" s="65">
        <v>0</v>
      </c>
      <c r="F310" s="65">
        <v>1000</v>
      </c>
      <c r="G310" s="65">
        <f t="shared" si="13"/>
        <v>1000</v>
      </c>
      <c r="H310" s="23">
        <f>ROUND(IF($A310 ='Inflation Constants Table'!$E$1,E310,E310*(_xlfn.XLOOKUP($A310,'Inflation Constants Table'!$A:$A,'Inflation Constants Table'!$B:$B,0))),0)</f>
        <v>0</v>
      </c>
      <c r="I310" s="23">
        <f>ROUND(IF($A310 ='Inflation Constants Table'!$E$1,F310,F310*(_xlfn.XLOOKUP($A310,'Inflation Constants Table'!$A:$A,'Inflation Constants Table'!$B:$B,0))),0)</f>
        <v>1050</v>
      </c>
      <c r="J310" s="23">
        <f>ROUND(IF($A310 ='Inflation Constants Table'!$E$1,G310,G310*(_xlfn.XLOOKUP($A310,'Inflation Constants Table'!$A:$A,'Inflation Constants Table'!$B:$B,0))),0)</f>
        <v>1050</v>
      </c>
      <c r="K310" s="19">
        <f t="shared" si="14"/>
        <v>0</v>
      </c>
      <c r="L310" s="73">
        <f>_xlfn.XLOOKUP(A310,'SAPD GF as Pct of COSA GF'!A:A,'SAPD GF as Pct of COSA GF'!C:C)</f>
        <v>1682584782</v>
      </c>
      <c r="M310" s="19">
        <f t="shared" si="15"/>
        <v>6.2403987676146716E-7</v>
      </c>
    </row>
    <row r="311" spans="1:13">
      <c r="A311">
        <v>2024</v>
      </c>
      <c r="B311" t="s">
        <v>89</v>
      </c>
      <c r="C311" s="25" t="s">
        <v>177</v>
      </c>
      <c r="D311" s="25" t="s">
        <v>178</v>
      </c>
      <c r="E311" s="65">
        <v>0</v>
      </c>
      <c r="F311" s="65">
        <v>10000</v>
      </c>
      <c r="G311" s="65">
        <f t="shared" si="13"/>
        <v>10000</v>
      </c>
      <c r="H311" s="23">
        <f>ROUND(IF($A311 ='Inflation Constants Table'!$E$1,E311,E311*(_xlfn.XLOOKUP($A311,'Inflation Constants Table'!$A:$A,'Inflation Constants Table'!$B:$B,0))),0)</f>
        <v>0</v>
      </c>
      <c r="I311" s="23">
        <f>ROUND(IF($A311 ='Inflation Constants Table'!$E$1,F311,F311*(_xlfn.XLOOKUP($A311,'Inflation Constants Table'!$A:$A,'Inflation Constants Table'!$B:$B,0))),0)</f>
        <v>10500</v>
      </c>
      <c r="J311" s="23">
        <f>ROUND(IF($A311 ='Inflation Constants Table'!$E$1,G311,G311*(_xlfn.XLOOKUP($A311,'Inflation Constants Table'!$A:$A,'Inflation Constants Table'!$B:$B,0))),0)</f>
        <v>10500</v>
      </c>
      <c r="K311" s="19">
        <f t="shared" si="14"/>
        <v>0</v>
      </c>
      <c r="L311" s="73">
        <f>_xlfn.XLOOKUP(A311,'SAPD GF as Pct of COSA GF'!A:A,'SAPD GF as Pct of COSA GF'!C:C)</f>
        <v>1682584782</v>
      </c>
      <c r="M311" s="19">
        <f t="shared" si="15"/>
        <v>6.2403987676146714E-6</v>
      </c>
    </row>
    <row r="312" spans="1:13">
      <c r="A312">
        <v>2024</v>
      </c>
      <c r="B312" t="s">
        <v>89</v>
      </c>
      <c r="C312" s="25" t="s">
        <v>177</v>
      </c>
      <c r="D312" s="25" t="s">
        <v>179</v>
      </c>
      <c r="E312" s="65">
        <v>0</v>
      </c>
      <c r="F312" s="65">
        <v>5000</v>
      </c>
      <c r="G312" s="65">
        <f t="shared" si="13"/>
        <v>5000</v>
      </c>
      <c r="H312" s="23">
        <f>ROUND(IF($A312 ='Inflation Constants Table'!$E$1,E312,E312*(_xlfn.XLOOKUP($A312,'Inflation Constants Table'!$A:$A,'Inflation Constants Table'!$B:$B,0))),0)</f>
        <v>0</v>
      </c>
      <c r="I312" s="23">
        <f>ROUND(IF($A312 ='Inflation Constants Table'!$E$1,F312,F312*(_xlfn.XLOOKUP($A312,'Inflation Constants Table'!$A:$A,'Inflation Constants Table'!$B:$B,0))),0)</f>
        <v>5250</v>
      </c>
      <c r="J312" s="23">
        <f>ROUND(IF($A312 ='Inflation Constants Table'!$E$1,G312,G312*(_xlfn.XLOOKUP($A312,'Inflation Constants Table'!$A:$A,'Inflation Constants Table'!$B:$B,0))),0)</f>
        <v>5250</v>
      </c>
      <c r="K312" s="19">
        <f t="shared" si="14"/>
        <v>0</v>
      </c>
      <c r="L312" s="73">
        <f>_xlfn.XLOOKUP(A312,'SAPD GF as Pct of COSA GF'!A:A,'SAPD GF as Pct of COSA GF'!C:C)</f>
        <v>1682584782</v>
      </c>
      <c r="M312" s="19">
        <f t="shared" si="15"/>
        <v>3.1201993838073357E-6</v>
      </c>
    </row>
    <row r="313" spans="1:13">
      <c r="A313">
        <v>2024</v>
      </c>
      <c r="B313" t="s">
        <v>89</v>
      </c>
      <c r="C313" s="25" t="s">
        <v>177</v>
      </c>
      <c r="D313" s="25" t="s">
        <v>180</v>
      </c>
      <c r="E313" s="65">
        <v>0</v>
      </c>
      <c r="F313" s="65">
        <v>278182</v>
      </c>
      <c r="G313" s="65">
        <f t="shared" si="13"/>
        <v>278182</v>
      </c>
      <c r="H313" s="23">
        <f>ROUND(IF($A313 ='Inflation Constants Table'!$E$1,E313,E313*(_xlfn.XLOOKUP($A313,'Inflation Constants Table'!$A:$A,'Inflation Constants Table'!$B:$B,0))),0)</f>
        <v>0</v>
      </c>
      <c r="I313" s="23">
        <f>ROUND(IF($A313 ='Inflation Constants Table'!$E$1,F313,F313*(_xlfn.XLOOKUP($A313,'Inflation Constants Table'!$A:$A,'Inflation Constants Table'!$B:$B,0))),0)</f>
        <v>292091</v>
      </c>
      <c r="J313" s="23">
        <f>ROUND(IF($A313 ='Inflation Constants Table'!$E$1,G313,G313*(_xlfn.XLOOKUP($A313,'Inflation Constants Table'!$A:$A,'Inflation Constants Table'!$B:$B,0))),0)</f>
        <v>292091</v>
      </c>
      <c r="K313" s="19">
        <f t="shared" si="14"/>
        <v>0</v>
      </c>
      <c r="L313" s="73">
        <f>_xlfn.XLOOKUP(A313,'SAPD GF as Pct of COSA GF'!A:A,'SAPD GF as Pct of COSA GF'!C:C)</f>
        <v>1682584782</v>
      </c>
      <c r="M313" s="19">
        <f t="shared" si="15"/>
        <v>1.7359660156488922E-4</v>
      </c>
    </row>
    <row r="314" spans="1:13">
      <c r="A314">
        <v>2024</v>
      </c>
      <c r="B314" t="s">
        <v>89</v>
      </c>
      <c r="C314" s="25" t="s">
        <v>177</v>
      </c>
      <c r="D314" s="25" t="s">
        <v>181</v>
      </c>
      <c r="E314" s="65">
        <v>526797</v>
      </c>
      <c r="F314" s="65">
        <v>192050</v>
      </c>
      <c r="G314" s="65">
        <f t="shared" si="13"/>
        <v>718847</v>
      </c>
      <c r="H314" s="23">
        <f>ROUND(IF($A314 ='Inflation Constants Table'!$E$1,E314,E314*(_xlfn.XLOOKUP($A314,'Inflation Constants Table'!$A:$A,'Inflation Constants Table'!$B:$B,0))),0)</f>
        <v>553137</v>
      </c>
      <c r="I314" s="23">
        <f>ROUND(IF($A314 ='Inflation Constants Table'!$E$1,F314,F314*(_xlfn.XLOOKUP($A314,'Inflation Constants Table'!$A:$A,'Inflation Constants Table'!$B:$B,0))),0)</f>
        <v>201653</v>
      </c>
      <c r="J314" s="23">
        <f>ROUND(IF($A314 ='Inflation Constants Table'!$E$1,G314,G314*(_xlfn.XLOOKUP($A314,'Inflation Constants Table'!$A:$A,'Inflation Constants Table'!$B:$B,0))),0)</f>
        <v>754789</v>
      </c>
      <c r="K314" s="19">
        <f t="shared" si="14"/>
        <v>0.73283659406801105</v>
      </c>
      <c r="L314" s="73">
        <f>_xlfn.XLOOKUP(A314,'SAPD GF as Pct of COSA GF'!A:A,'SAPD GF as Pct of COSA GF'!C:C)</f>
        <v>1682584782</v>
      </c>
      <c r="M314" s="19">
        <f t="shared" si="15"/>
        <v>4.4858898527705811E-4</v>
      </c>
    </row>
    <row r="315" spans="1:13">
      <c r="A315">
        <v>2024</v>
      </c>
      <c r="B315" t="s">
        <v>89</v>
      </c>
      <c r="C315" s="25" t="s">
        <v>177</v>
      </c>
      <c r="D315" s="25" t="s">
        <v>182</v>
      </c>
      <c r="E315" s="65">
        <v>0</v>
      </c>
      <c r="F315" s="65">
        <v>380612</v>
      </c>
      <c r="G315" s="65">
        <f t="shared" si="13"/>
        <v>380612</v>
      </c>
      <c r="H315" s="23">
        <f>ROUND(IF($A315 ='Inflation Constants Table'!$E$1,E315,E315*(_xlfn.XLOOKUP($A315,'Inflation Constants Table'!$A:$A,'Inflation Constants Table'!$B:$B,0))),0)</f>
        <v>0</v>
      </c>
      <c r="I315" s="23">
        <f>ROUND(IF($A315 ='Inflation Constants Table'!$E$1,F315,F315*(_xlfn.XLOOKUP($A315,'Inflation Constants Table'!$A:$A,'Inflation Constants Table'!$B:$B,0))),0)</f>
        <v>399643</v>
      </c>
      <c r="J315" s="23">
        <f>ROUND(IF($A315 ='Inflation Constants Table'!$E$1,G315,G315*(_xlfn.XLOOKUP($A315,'Inflation Constants Table'!$A:$A,'Inflation Constants Table'!$B:$B,0))),0)</f>
        <v>399643</v>
      </c>
      <c r="K315" s="19">
        <f t="shared" si="14"/>
        <v>0</v>
      </c>
      <c r="L315" s="73">
        <f>_xlfn.XLOOKUP(A315,'SAPD GF as Pct of COSA GF'!A:A,'SAPD GF as Pct of COSA GF'!C:C)</f>
        <v>1682584782</v>
      </c>
      <c r="M315" s="19">
        <f t="shared" si="15"/>
        <v>2.3751730330341238E-4</v>
      </c>
    </row>
    <row r="316" spans="1:13">
      <c r="A316">
        <v>2024</v>
      </c>
      <c r="B316" t="s">
        <v>89</v>
      </c>
      <c r="C316" s="25" t="s">
        <v>177</v>
      </c>
      <c r="D316" s="25" t="s">
        <v>183</v>
      </c>
      <c r="E316" s="65">
        <v>0</v>
      </c>
      <c r="F316" s="65">
        <v>30318</v>
      </c>
      <c r="G316" s="65">
        <f t="shared" si="13"/>
        <v>30318</v>
      </c>
      <c r="H316" s="23">
        <f>ROUND(IF($A316 ='Inflation Constants Table'!$E$1,E316,E316*(_xlfn.XLOOKUP($A316,'Inflation Constants Table'!$A:$A,'Inflation Constants Table'!$B:$B,0))),0)</f>
        <v>0</v>
      </c>
      <c r="I316" s="23">
        <f>ROUND(IF($A316 ='Inflation Constants Table'!$E$1,F316,F316*(_xlfn.XLOOKUP($A316,'Inflation Constants Table'!$A:$A,'Inflation Constants Table'!$B:$B,0))),0)</f>
        <v>31834</v>
      </c>
      <c r="J316" s="23">
        <f>ROUND(IF($A316 ='Inflation Constants Table'!$E$1,G316,G316*(_xlfn.XLOOKUP($A316,'Inflation Constants Table'!$A:$A,'Inflation Constants Table'!$B:$B,0))),0)</f>
        <v>31834</v>
      </c>
      <c r="K316" s="19">
        <f t="shared" si="14"/>
        <v>0</v>
      </c>
      <c r="L316" s="73">
        <f>_xlfn.XLOOKUP(A316,'SAPD GF as Pct of COSA GF'!A:A,'SAPD GF as Pct of COSA GF'!C:C)</f>
        <v>1682584782</v>
      </c>
      <c r="M316" s="19">
        <f t="shared" si="15"/>
        <v>1.8919700416023374E-5</v>
      </c>
    </row>
    <row r="317" spans="1:13">
      <c r="A317">
        <v>2024</v>
      </c>
      <c r="B317" t="s">
        <v>89</v>
      </c>
      <c r="C317" s="25" t="s">
        <v>177</v>
      </c>
      <c r="D317" s="25" t="s">
        <v>184</v>
      </c>
      <c r="E317" s="65">
        <v>0</v>
      </c>
      <c r="F317" s="65">
        <v>1128250</v>
      </c>
      <c r="G317" s="65">
        <f t="shared" si="13"/>
        <v>1128250</v>
      </c>
      <c r="H317" s="23">
        <f>ROUND(IF($A317 ='Inflation Constants Table'!$E$1,E317,E317*(_xlfn.XLOOKUP($A317,'Inflation Constants Table'!$A:$A,'Inflation Constants Table'!$B:$B,0))),0)</f>
        <v>0</v>
      </c>
      <c r="I317" s="23">
        <f>ROUND(IF($A317 ='Inflation Constants Table'!$E$1,F317,F317*(_xlfn.XLOOKUP($A317,'Inflation Constants Table'!$A:$A,'Inflation Constants Table'!$B:$B,0))),0)</f>
        <v>1184663</v>
      </c>
      <c r="J317" s="23">
        <f>ROUND(IF($A317 ='Inflation Constants Table'!$E$1,G317,G317*(_xlfn.XLOOKUP($A317,'Inflation Constants Table'!$A:$A,'Inflation Constants Table'!$B:$B,0))),0)</f>
        <v>1184663</v>
      </c>
      <c r="K317" s="19">
        <f t="shared" si="14"/>
        <v>0</v>
      </c>
      <c r="L317" s="73">
        <f>_xlfn.XLOOKUP(A317,'SAPD GF as Pct of COSA GF'!A:A,'SAPD GF as Pct of COSA GF'!C:C)</f>
        <v>1682584782</v>
      </c>
      <c r="M317" s="19">
        <f t="shared" si="15"/>
        <v>7.0407328811797137E-4</v>
      </c>
    </row>
    <row r="318" spans="1:13">
      <c r="A318">
        <v>2024</v>
      </c>
      <c r="B318" t="s">
        <v>89</v>
      </c>
      <c r="C318" s="25" t="s">
        <v>177</v>
      </c>
      <c r="D318" s="25" t="s">
        <v>185</v>
      </c>
      <c r="E318" s="65">
        <v>0</v>
      </c>
      <c r="F318" s="65">
        <v>19156573</v>
      </c>
      <c r="G318" s="65">
        <f t="shared" si="13"/>
        <v>19156573</v>
      </c>
      <c r="H318" s="23">
        <f>ROUND(IF($A318 ='Inflation Constants Table'!$E$1,E318,E318*(_xlfn.XLOOKUP($A318,'Inflation Constants Table'!$A:$A,'Inflation Constants Table'!$B:$B,0))),0)</f>
        <v>0</v>
      </c>
      <c r="I318" s="23">
        <f>ROUND(IF($A318 ='Inflation Constants Table'!$E$1,F318,F318*(_xlfn.XLOOKUP($A318,'Inflation Constants Table'!$A:$A,'Inflation Constants Table'!$B:$B,0))),0)</f>
        <v>20114402</v>
      </c>
      <c r="J318" s="23">
        <f>ROUND(IF($A318 ='Inflation Constants Table'!$E$1,G318,G318*(_xlfn.XLOOKUP($A318,'Inflation Constants Table'!$A:$A,'Inflation Constants Table'!$B:$B,0))),0)</f>
        <v>20114402</v>
      </c>
      <c r="K318" s="19">
        <f t="shared" si="14"/>
        <v>0</v>
      </c>
      <c r="L318" s="73">
        <f>_xlfn.XLOOKUP(A318,'SAPD GF as Pct of COSA GF'!A:A,'SAPD GF as Pct of COSA GF'!C:C)</f>
        <v>1682584782</v>
      </c>
      <c r="M318" s="19">
        <f t="shared" si="15"/>
        <v>1.195446566210534E-2</v>
      </c>
    </row>
    <row r="319" spans="1:13">
      <c r="A319">
        <v>2024</v>
      </c>
      <c r="B319" t="s">
        <v>89</v>
      </c>
      <c r="C319" s="25" t="s">
        <v>177</v>
      </c>
      <c r="D319" s="25" t="s">
        <v>186</v>
      </c>
      <c r="E319" s="65">
        <v>0</v>
      </c>
      <c r="F319" s="65">
        <v>4984795</v>
      </c>
      <c r="G319" s="65">
        <f t="shared" si="13"/>
        <v>4984795</v>
      </c>
      <c r="H319" s="23">
        <f>ROUND(IF($A319 ='Inflation Constants Table'!$E$1,E319,E319*(_xlfn.XLOOKUP($A319,'Inflation Constants Table'!$A:$A,'Inflation Constants Table'!$B:$B,0))),0)</f>
        <v>0</v>
      </c>
      <c r="I319" s="23">
        <f>ROUND(IF($A319 ='Inflation Constants Table'!$E$1,F319,F319*(_xlfn.XLOOKUP($A319,'Inflation Constants Table'!$A:$A,'Inflation Constants Table'!$B:$B,0))),0)</f>
        <v>5234035</v>
      </c>
      <c r="J319" s="23">
        <f>ROUND(IF($A319 ='Inflation Constants Table'!$E$1,G319,G319*(_xlfn.XLOOKUP($A319,'Inflation Constants Table'!$A:$A,'Inflation Constants Table'!$B:$B,0))),0)</f>
        <v>5234035</v>
      </c>
      <c r="K319" s="19">
        <f t="shared" si="14"/>
        <v>0</v>
      </c>
      <c r="L319" s="73">
        <f>_xlfn.XLOOKUP(A319,'SAPD GF as Pct of COSA GF'!A:A,'SAPD GF as Pct of COSA GF'!C:C)</f>
        <v>1682584782</v>
      </c>
      <c r="M319" s="19">
        <f t="shared" si="15"/>
        <v>3.1107110060621004E-3</v>
      </c>
    </row>
    <row r="320" spans="1:13">
      <c r="A320">
        <v>2024</v>
      </c>
      <c r="B320" t="s">
        <v>89</v>
      </c>
      <c r="C320" s="25" t="s">
        <v>177</v>
      </c>
      <c r="D320" s="25" t="s">
        <v>189</v>
      </c>
      <c r="E320" s="65">
        <v>0</v>
      </c>
      <c r="F320" s="65">
        <v>256980</v>
      </c>
      <c r="G320" s="65">
        <f t="shared" si="13"/>
        <v>256980</v>
      </c>
      <c r="H320" s="23">
        <f>ROUND(IF($A320 ='Inflation Constants Table'!$E$1,E320,E320*(_xlfn.XLOOKUP($A320,'Inflation Constants Table'!$A:$A,'Inflation Constants Table'!$B:$B,0))),0)</f>
        <v>0</v>
      </c>
      <c r="I320" s="23">
        <f>ROUND(IF($A320 ='Inflation Constants Table'!$E$1,F320,F320*(_xlfn.XLOOKUP($A320,'Inflation Constants Table'!$A:$A,'Inflation Constants Table'!$B:$B,0))),0)</f>
        <v>269829</v>
      </c>
      <c r="J320" s="23">
        <f>ROUND(IF($A320 ='Inflation Constants Table'!$E$1,G320,G320*(_xlfn.XLOOKUP($A320,'Inflation Constants Table'!$A:$A,'Inflation Constants Table'!$B:$B,0))),0)</f>
        <v>269829</v>
      </c>
      <c r="K320" s="19">
        <f t="shared" si="14"/>
        <v>0</v>
      </c>
      <c r="L320" s="73">
        <f>_xlfn.XLOOKUP(A320,'SAPD GF as Pct of COSA GF'!A:A,'SAPD GF as Pct of COSA GF'!C:C)</f>
        <v>1682584782</v>
      </c>
      <c r="M320" s="19">
        <f t="shared" si="15"/>
        <v>1.6036576753016181E-4</v>
      </c>
    </row>
    <row r="321" spans="1:13">
      <c r="A321">
        <v>2024</v>
      </c>
      <c r="B321" t="s">
        <v>89</v>
      </c>
      <c r="C321" s="25" t="s">
        <v>177</v>
      </c>
      <c r="D321" s="25" t="s">
        <v>190</v>
      </c>
      <c r="E321" s="65">
        <v>0</v>
      </c>
      <c r="F321" s="65">
        <v>78610</v>
      </c>
      <c r="G321" s="65">
        <f t="shared" si="13"/>
        <v>78610</v>
      </c>
      <c r="H321" s="23">
        <f>ROUND(IF($A321 ='Inflation Constants Table'!$E$1,E321,E321*(_xlfn.XLOOKUP($A321,'Inflation Constants Table'!$A:$A,'Inflation Constants Table'!$B:$B,0))),0)</f>
        <v>0</v>
      </c>
      <c r="I321" s="23">
        <f>ROUND(IF($A321 ='Inflation Constants Table'!$E$1,F321,F321*(_xlfn.XLOOKUP($A321,'Inflation Constants Table'!$A:$A,'Inflation Constants Table'!$B:$B,0))),0)</f>
        <v>82541</v>
      </c>
      <c r="J321" s="23">
        <f>ROUND(IF($A321 ='Inflation Constants Table'!$E$1,G321,G321*(_xlfn.XLOOKUP($A321,'Inflation Constants Table'!$A:$A,'Inflation Constants Table'!$B:$B,0))),0)</f>
        <v>82541</v>
      </c>
      <c r="K321" s="19">
        <f t="shared" si="14"/>
        <v>0</v>
      </c>
      <c r="L321" s="73">
        <f>_xlfn.XLOOKUP(A321,'SAPD GF as Pct of COSA GF'!A:A,'SAPD GF as Pct of COSA GF'!C:C)</f>
        <v>1682584782</v>
      </c>
      <c r="M321" s="19">
        <f t="shared" si="15"/>
        <v>4.9056071874065008E-5</v>
      </c>
    </row>
    <row r="322" spans="1:13">
      <c r="A322">
        <v>2024</v>
      </c>
      <c r="B322" t="s">
        <v>89</v>
      </c>
      <c r="C322" s="25" t="s">
        <v>177</v>
      </c>
      <c r="D322" s="25" t="s">
        <v>191</v>
      </c>
      <c r="E322" s="65">
        <v>0</v>
      </c>
      <c r="F322" s="65">
        <v>34960</v>
      </c>
      <c r="G322" s="65">
        <f t="shared" si="13"/>
        <v>34960</v>
      </c>
      <c r="H322" s="23">
        <f>ROUND(IF($A322 ='Inflation Constants Table'!$E$1,E322,E322*(_xlfn.XLOOKUP($A322,'Inflation Constants Table'!$A:$A,'Inflation Constants Table'!$B:$B,0))),0)</f>
        <v>0</v>
      </c>
      <c r="I322" s="23">
        <f>ROUND(IF($A322 ='Inflation Constants Table'!$E$1,F322,F322*(_xlfn.XLOOKUP($A322,'Inflation Constants Table'!$A:$A,'Inflation Constants Table'!$B:$B,0))),0)</f>
        <v>36708</v>
      </c>
      <c r="J322" s="23">
        <f>ROUND(IF($A322 ='Inflation Constants Table'!$E$1,G322,G322*(_xlfn.XLOOKUP($A322,'Inflation Constants Table'!$A:$A,'Inflation Constants Table'!$B:$B,0))),0)</f>
        <v>36708</v>
      </c>
      <c r="K322" s="19">
        <f t="shared" si="14"/>
        <v>0</v>
      </c>
      <c r="L322" s="73">
        <f>_xlfn.XLOOKUP(A322,'SAPD GF as Pct of COSA GF'!A:A,'SAPD GF as Pct of COSA GF'!C:C)</f>
        <v>1682584782</v>
      </c>
      <c r="M322" s="19">
        <f t="shared" si="15"/>
        <v>2.181643409158089E-5</v>
      </c>
    </row>
    <row r="323" spans="1:13">
      <c r="A323">
        <v>2024</v>
      </c>
      <c r="B323" t="s">
        <v>89</v>
      </c>
      <c r="C323" s="25" t="s">
        <v>177</v>
      </c>
      <c r="D323" s="25" t="s">
        <v>192</v>
      </c>
      <c r="E323" s="65">
        <v>0</v>
      </c>
      <c r="F323" s="65">
        <v>6803</v>
      </c>
      <c r="G323" s="65">
        <f t="shared" ref="G323:G386" si="16">E323+F323</f>
        <v>6803</v>
      </c>
      <c r="H323" s="23">
        <f>ROUND(IF($A323 ='Inflation Constants Table'!$E$1,E323,E323*(_xlfn.XLOOKUP($A323,'Inflation Constants Table'!$A:$A,'Inflation Constants Table'!$B:$B,0))),0)</f>
        <v>0</v>
      </c>
      <c r="I323" s="23">
        <f>ROUND(IF($A323 ='Inflation Constants Table'!$E$1,F323,F323*(_xlfn.XLOOKUP($A323,'Inflation Constants Table'!$A:$A,'Inflation Constants Table'!$B:$B,0))),0)</f>
        <v>7143</v>
      </c>
      <c r="J323" s="23">
        <f>ROUND(IF($A323 ='Inflation Constants Table'!$E$1,G323,G323*(_xlfn.XLOOKUP($A323,'Inflation Constants Table'!$A:$A,'Inflation Constants Table'!$B:$B,0))),0)</f>
        <v>7143</v>
      </c>
      <c r="K323" s="19">
        <f t="shared" ref="K323:K386" si="17">IF(J323 = 0, 0, H323/J323)</f>
        <v>0</v>
      </c>
      <c r="L323" s="73">
        <f>_xlfn.XLOOKUP(A323,'SAPD GF as Pct of COSA GF'!A:A,'SAPD GF as Pct of COSA GF'!C:C)</f>
        <v>1682584782</v>
      </c>
      <c r="M323" s="19">
        <f t="shared" ref="M323:M386" si="18">J323/L323</f>
        <v>4.2452541330544373E-6</v>
      </c>
    </row>
    <row r="324" spans="1:13">
      <c r="A324">
        <v>2024</v>
      </c>
      <c r="B324" t="s">
        <v>89</v>
      </c>
      <c r="C324" s="25" t="s">
        <v>177</v>
      </c>
      <c r="D324" s="25" t="s">
        <v>193</v>
      </c>
      <c r="E324" s="65">
        <v>0</v>
      </c>
      <c r="F324" s="65">
        <v>5577432</v>
      </c>
      <c r="G324" s="65">
        <f t="shared" si="16"/>
        <v>5577432</v>
      </c>
      <c r="H324" s="23">
        <f>ROUND(IF($A324 ='Inflation Constants Table'!$E$1,E324,E324*(_xlfn.XLOOKUP($A324,'Inflation Constants Table'!$A:$A,'Inflation Constants Table'!$B:$B,0))),0)</f>
        <v>0</v>
      </c>
      <c r="I324" s="23">
        <f>ROUND(IF($A324 ='Inflation Constants Table'!$E$1,F324,F324*(_xlfn.XLOOKUP($A324,'Inflation Constants Table'!$A:$A,'Inflation Constants Table'!$B:$B,0))),0)</f>
        <v>5856304</v>
      </c>
      <c r="J324" s="23">
        <f>ROUND(IF($A324 ='Inflation Constants Table'!$E$1,G324,G324*(_xlfn.XLOOKUP($A324,'Inflation Constants Table'!$A:$A,'Inflation Constants Table'!$B:$B,0))),0)</f>
        <v>5856304</v>
      </c>
      <c r="K324" s="19">
        <f t="shared" si="17"/>
        <v>0</v>
      </c>
      <c r="L324" s="73">
        <f>_xlfn.XLOOKUP(A324,'SAPD GF as Pct of COSA GF'!A:A,'SAPD GF as Pct of COSA GF'!C:C)</f>
        <v>1682584782</v>
      </c>
      <c r="M324" s="19">
        <f t="shared" si="18"/>
        <v>3.4805402156549399E-3</v>
      </c>
    </row>
    <row r="325" spans="1:13">
      <c r="A325">
        <v>2024</v>
      </c>
      <c r="B325" t="s">
        <v>89</v>
      </c>
      <c r="C325" s="25" t="s">
        <v>177</v>
      </c>
      <c r="D325" s="25" t="s">
        <v>194</v>
      </c>
      <c r="E325" s="65">
        <v>0</v>
      </c>
      <c r="F325" s="65">
        <v>6278754</v>
      </c>
      <c r="G325" s="65">
        <f t="shared" si="16"/>
        <v>6278754</v>
      </c>
      <c r="H325" s="23">
        <f>ROUND(IF($A325 ='Inflation Constants Table'!$E$1,E325,E325*(_xlfn.XLOOKUP($A325,'Inflation Constants Table'!$A:$A,'Inflation Constants Table'!$B:$B,0))),0)</f>
        <v>0</v>
      </c>
      <c r="I325" s="23">
        <f>ROUND(IF($A325 ='Inflation Constants Table'!$E$1,F325,F325*(_xlfn.XLOOKUP($A325,'Inflation Constants Table'!$A:$A,'Inflation Constants Table'!$B:$B,0))),0)</f>
        <v>6592692</v>
      </c>
      <c r="J325" s="23">
        <f>ROUND(IF($A325 ='Inflation Constants Table'!$E$1,G325,G325*(_xlfn.XLOOKUP($A325,'Inflation Constants Table'!$A:$A,'Inflation Constants Table'!$B:$B,0))),0)</f>
        <v>6592692</v>
      </c>
      <c r="K325" s="19">
        <f t="shared" si="17"/>
        <v>0</v>
      </c>
      <c r="L325" s="73">
        <f>_xlfn.XLOOKUP(A325,'SAPD GF as Pct of COSA GF'!A:A,'SAPD GF as Pct of COSA GF'!C:C)</f>
        <v>1682584782</v>
      </c>
      <c r="M325" s="19">
        <f t="shared" si="18"/>
        <v>3.9181930506726765E-3</v>
      </c>
    </row>
    <row r="326" spans="1:13">
      <c r="A326">
        <v>2024</v>
      </c>
      <c r="B326" t="s">
        <v>89</v>
      </c>
      <c r="C326" s="25" t="s">
        <v>177</v>
      </c>
      <c r="D326" s="25" t="s">
        <v>195</v>
      </c>
      <c r="E326" s="65">
        <v>0</v>
      </c>
      <c r="F326" s="65">
        <v>32514</v>
      </c>
      <c r="G326" s="65">
        <f t="shared" si="16"/>
        <v>32514</v>
      </c>
      <c r="H326" s="23">
        <f>ROUND(IF($A326 ='Inflation Constants Table'!$E$1,E326,E326*(_xlfn.XLOOKUP($A326,'Inflation Constants Table'!$A:$A,'Inflation Constants Table'!$B:$B,0))),0)</f>
        <v>0</v>
      </c>
      <c r="I326" s="23">
        <f>ROUND(IF($A326 ='Inflation Constants Table'!$E$1,F326,F326*(_xlfn.XLOOKUP($A326,'Inflation Constants Table'!$A:$A,'Inflation Constants Table'!$B:$B,0))),0)</f>
        <v>34140</v>
      </c>
      <c r="J326" s="23">
        <f>ROUND(IF($A326 ='Inflation Constants Table'!$E$1,G326,G326*(_xlfn.XLOOKUP($A326,'Inflation Constants Table'!$A:$A,'Inflation Constants Table'!$B:$B,0))),0)</f>
        <v>34140</v>
      </c>
      <c r="K326" s="19">
        <f t="shared" si="17"/>
        <v>0</v>
      </c>
      <c r="L326" s="73">
        <f>_xlfn.XLOOKUP(A326,'SAPD GF as Pct of COSA GF'!A:A,'SAPD GF as Pct of COSA GF'!C:C)</f>
        <v>1682584782</v>
      </c>
      <c r="M326" s="19">
        <f t="shared" si="18"/>
        <v>2.0290210850129986E-5</v>
      </c>
    </row>
    <row r="327" spans="1:13">
      <c r="A327">
        <v>2024</v>
      </c>
      <c r="B327" t="s">
        <v>89</v>
      </c>
      <c r="C327" s="25" t="s">
        <v>177</v>
      </c>
      <c r="D327" s="25" t="s">
        <v>196</v>
      </c>
      <c r="E327" s="65">
        <v>0</v>
      </c>
      <c r="F327" s="65">
        <v>5483834</v>
      </c>
      <c r="G327" s="65">
        <f t="shared" si="16"/>
        <v>5483834</v>
      </c>
      <c r="H327" s="23">
        <f>ROUND(IF($A327 ='Inflation Constants Table'!$E$1,E327,E327*(_xlfn.XLOOKUP($A327,'Inflation Constants Table'!$A:$A,'Inflation Constants Table'!$B:$B,0))),0)</f>
        <v>0</v>
      </c>
      <c r="I327" s="23">
        <f>ROUND(IF($A327 ='Inflation Constants Table'!$E$1,F327,F327*(_xlfn.XLOOKUP($A327,'Inflation Constants Table'!$A:$A,'Inflation Constants Table'!$B:$B,0))),0)</f>
        <v>5758026</v>
      </c>
      <c r="J327" s="23">
        <f>ROUND(IF($A327 ='Inflation Constants Table'!$E$1,G327,G327*(_xlfn.XLOOKUP($A327,'Inflation Constants Table'!$A:$A,'Inflation Constants Table'!$B:$B,0))),0)</f>
        <v>5758026</v>
      </c>
      <c r="K327" s="19">
        <f t="shared" si="17"/>
        <v>0</v>
      </c>
      <c r="L327" s="73">
        <f>_xlfn.XLOOKUP(A327,'SAPD GF as Pct of COSA GF'!A:A,'SAPD GF as Pct of COSA GF'!C:C)</f>
        <v>1682584782</v>
      </c>
      <c r="M327" s="19">
        <f t="shared" si="18"/>
        <v>3.4221312718374507E-3</v>
      </c>
    </row>
    <row r="328" spans="1:13">
      <c r="A328">
        <v>2024</v>
      </c>
      <c r="B328" t="s">
        <v>89</v>
      </c>
      <c r="C328" s="25" t="s">
        <v>177</v>
      </c>
      <c r="D328" s="25" t="s">
        <v>197</v>
      </c>
      <c r="E328" s="65">
        <v>0</v>
      </c>
      <c r="F328" s="65">
        <v>138626</v>
      </c>
      <c r="G328" s="65">
        <f t="shared" si="16"/>
        <v>138626</v>
      </c>
      <c r="H328" s="23">
        <f>ROUND(IF($A328 ='Inflation Constants Table'!$E$1,E328,E328*(_xlfn.XLOOKUP($A328,'Inflation Constants Table'!$A:$A,'Inflation Constants Table'!$B:$B,0))),0)</f>
        <v>0</v>
      </c>
      <c r="I328" s="23">
        <f>ROUND(IF($A328 ='Inflation Constants Table'!$E$1,F328,F328*(_xlfn.XLOOKUP($A328,'Inflation Constants Table'!$A:$A,'Inflation Constants Table'!$B:$B,0))),0)</f>
        <v>145557</v>
      </c>
      <c r="J328" s="23">
        <f>ROUND(IF($A328 ='Inflation Constants Table'!$E$1,G328,G328*(_xlfn.XLOOKUP($A328,'Inflation Constants Table'!$A:$A,'Inflation Constants Table'!$B:$B,0))),0)</f>
        <v>145557</v>
      </c>
      <c r="K328" s="19">
        <f t="shared" si="17"/>
        <v>0</v>
      </c>
      <c r="L328" s="73">
        <f>_xlfn.XLOOKUP(A328,'SAPD GF as Pct of COSA GF'!A:A,'SAPD GF as Pct of COSA GF'!C:C)</f>
        <v>1682584782</v>
      </c>
      <c r="M328" s="19">
        <f t="shared" si="18"/>
        <v>8.650797365882749E-5</v>
      </c>
    </row>
    <row r="329" spans="1:13">
      <c r="A329">
        <v>2024</v>
      </c>
      <c r="B329" t="s">
        <v>89</v>
      </c>
      <c r="C329" s="25" t="s">
        <v>177</v>
      </c>
      <c r="D329" s="25" t="s">
        <v>198</v>
      </c>
      <c r="E329" s="65">
        <v>8212314</v>
      </c>
      <c r="F329" s="65">
        <v>2009977</v>
      </c>
      <c r="G329" s="65">
        <f t="shared" si="16"/>
        <v>10222291</v>
      </c>
      <c r="H329" s="23">
        <f>ROUND(IF($A329 ='Inflation Constants Table'!$E$1,E329,E329*(_xlfn.XLOOKUP($A329,'Inflation Constants Table'!$A:$A,'Inflation Constants Table'!$B:$B,0))),0)</f>
        <v>8622930</v>
      </c>
      <c r="I329" s="23">
        <f>ROUND(IF($A329 ='Inflation Constants Table'!$E$1,F329,F329*(_xlfn.XLOOKUP($A329,'Inflation Constants Table'!$A:$A,'Inflation Constants Table'!$B:$B,0))),0)</f>
        <v>2110476</v>
      </c>
      <c r="J329" s="23">
        <f>ROUND(IF($A329 ='Inflation Constants Table'!$E$1,G329,G329*(_xlfn.XLOOKUP($A329,'Inflation Constants Table'!$A:$A,'Inflation Constants Table'!$B:$B,0))),0)</f>
        <v>10733406</v>
      </c>
      <c r="K329" s="19">
        <f t="shared" si="17"/>
        <v>0.80337313244276798</v>
      </c>
      <c r="L329" s="73">
        <f>_xlfn.XLOOKUP(A329,'SAPD GF as Pct of COSA GF'!A:A,'SAPD GF as Pct of COSA GF'!C:C)</f>
        <v>1682584782</v>
      </c>
      <c r="M329" s="19">
        <f t="shared" si="18"/>
        <v>6.3791174833055155E-3</v>
      </c>
    </row>
    <row r="330" spans="1:13">
      <c r="A330">
        <v>2024</v>
      </c>
      <c r="B330" t="s">
        <v>89</v>
      </c>
      <c r="C330" s="25" t="s">
        <v>199</v>
      </c>
      <c r="D330" s="25" t="s">
        <v>200</v>
      </c>
      <c r="E330" s="65">
        <v>0</v>
      </c>
      <c r="F330" s="65">
        <v>514219</v>
      </c>
      <c r="G330" s="65">
        <f t="shared" si="16"/>
        <v>514219</v>
      </c>
      <c r="H330" s="23">
        <f>ROUND(IF($A330 ='Inflation Constants Table'!$E$1,E330,E330*(_xlfn.XLOOKUP($A330,'Inflation Constants Table'!$A:$A,'Inflation Constants Table'!$B:$B,0))),0)</f>
        <v>0</v>
      </c>
      <c r="I330" s="23">
        <f>ROUND(IF($A330 ='Inflation Constants Table'!$E$1,F330,F330*(_xlfn.XLOOKUP($A330,'Inflation Constants Table'!$A:$A,'Inflation Constants Table'!$B:$B,0))),0)</f>
        <v>539930</v>
      </c>
      <c r="J330" s="23">
        <f>ROUND(IF($A330 ='Inflation Constants Table'!$E$1,G330,G330*(_xlfn.XLOOKUP($A330,'Inflation Constants Table'!$A:$A,'Inflation Constants Table'!$B:$B,0))),0)</f>
        <v>539930</v>
      </c>
      <c r="K330" s="19">
        <f t="shared" si="17"/>
        <v>0</v>
      </c>
      <c r="L330" s="73">
        <f>_xlfn.XLOOKUP(A330,'SAPD GF as Pct of COSA GF'!A:A,'SAPD GF as Pct of COSA GF'!C:C)</f>
        <v>1682584782</v>
      </c>
      <c r="M330" s="19">
        <f t="shared" si="18"/>
        <v>3.2089319110458945E-4</v>
      </c>
    </row>
    <row r="331" spans="1:13">
      <c r="A331">
        <v>2024</v>
      </c>
      <c r="B331" t="s">
        <v>89</v>
      </c>
      <c r="C331" s="25" t="s">
        <v>199</v>
      </c>
      <c r="D331" s="25" t="s">
        <v>201</v>
      </c>
      <c r="E331" s="65">
        <v>0</v>
      </c>
      <c r="F331" s="65">
        <v>755863</v>
      </c>
      <c r="G331" s="65">
        <f t="shared" si="16"/>
        <v>755863</v>
      </c>
      <c r="H331" s="23">
        <f>ROUND(IF($A331 ='Inflation Constants Table'!$E$1,E331,E331*(_xlfn.XLOOKUP($A331,'Inflation Constants Table'!$A:$A,'Inflation Constants Table'!$B:$B,0))),0)</f>
        <v>0</v>
      </c>
      <c r="I331" s="23">
        <f>ROUND(IF($A331 ='Inflation Constants Table'!$E$1,F331,F331*(_xlfn.XLOOKUP($A331,'Inflation Constants Table'!$A:$A,'Inflation Constants Table'!$B:$B,0))),0)</f>
        <v>793656</v>
      </c>
      <c r="J331" s="23">
        <f>ROUND(IF($A331 ='Inflation Constants Table'!$E$1,G331,G331*(_xlfn.XLOOKUP($A331,'Inflation Constants Table'!$A:$A,'Inflation Constants Table'!$B:$B,0))),0)</f>
        <v>793656</v>
      </c>
      <c r="K331" s="19">
        <f t="shared" si="17"/>
        <v>0</v>
      </c>
      <c r="L331" s="73">
        <f>_xlfn.XLOOKUP(A331,'SAPD GF as Pct of COSA GF'!A:A,'SAPD GF as Pct of COSA GF'!C:C)</f>
        <v>1682584782</v>
      </c>
      <c r="M331" s="19">
        <f t="shared" si="18"/>
        <v>4.7168856421999901E-4</v>
      </c>
    </row>
    <row r="332" spans="1:13">
      <c r="A332">
        <v>2024</v>
      </c>
      <c r="B332" t="s">
        <v>89</v>
      </c>
      <c r="C332" s="25" t="s">
        <v>199</v>
      </c>
      <c r="D332" s="25" t="s">
        <v>204</v>
      </c>
      <c r="E332" s="65">
        <v>0</v>
      </c>
      <c r="F332" s="65">
        <v>466499</v>
      </c>
      <c r="G332" s="65">
        <f t="shared" si="16"/>
        <v>466499</v>
      </c>
      <c r="H332" s="23">
        <f>ROUND(IF($A332 ='Inflation Constants Table'!$E$1,E332,E332*(_xlfn.XLOOKUP($A332,'Inflation Constants Table'!$A:$A,'Inflation Constants Table'!$B:$B,0))),0)</f>
        <v>0</v>
      </c>
      <c r="I332" s="23">
        <f>ROUND(IF($A332 ='Inflation Constants Table'!$E$1,F332,F332*(_xlfn.XLOOKUP($A332,'Inflation Constants Table'!$A:$A,'Inflation Constants Table'!$B:$B,0))),0)</f>
        <v>489824</v>
      </c>
      <c r="J332" s="23">
        <f>ROUND(IF($A332 ='Inflation Constants Table'!$E$1,G332,G332*(_xlfn.XLOOKUP($A332,'Inflation Constants Table'!$A:$A,'Inflation Constants Table'!$B:$B,0))),0)</f>
        <v>489824</v>
      </c>
      <c r="K332" s="19">
        <f t="shared" si="17"/>
        <v>0</v>
      </c>
      <c r="L332" s="73">
        <f>_xlfn.XLOOKUP(A332,'SAPD GF as Pct of COSA GF'!A:A,'SAPD GF as Pct of COSA GF'!C:C)</f>
        <v>1682584782</v>
      </c>
      <c r="M332" s="19">
        <f t="shared" si="18"/>
        <v>2.9111400818553225E-4</v>
      </c>
    </row>
    <row r="333" spans="1:13">
      <c r="A333">
        <v>2024</v>
      </c>
      <c r="B333" t="s">
        <v>89</v>
      </c>
      <c r="C333" s="25" t="s">
        <v>199</v>
      </c>
      <c r="D333" s="25" t="s">
        <v>211</v>
      </c>
      <c r="E333" s="65">
        <v>0</v>
      </c>
      <c r="F333" s="65">
        <v>15400</v>
      </c>
      <c r="G333" s="65">
        <f t="shared" si="16"/>
        <v>15400</v>
      </c>
      <c r="H333" s="23">
        <f>ROUND(IF($A333 ='Inflation Constants Table'!$E$1,E333,E333*(_xlfn.XLOOKUP($A333,'Inflation Constants Table'!$A:$A,'Inflation Constants Table'!$B:$B,0))),0)</f>
        <v>0</v>
      </c>
      <c r="I333" s="23">
        <f>ROUND(IF($A333 ='Inflation Constants Table'!$E$1,F333,F333*(_xlfn.XLOOKUP($A333,'Inflation Constants Table'!$A:$A,'Inflation Constants Table'!$B:$B,0))),0)</f>
        <v>16170</v>
      </c>
      <c r="J333" s="23">
        <f>ROUND(IF($A333 ='Inflation Constants Table'!$E$1,G333,G333*(_xlfn.XLOOKUP($A333,'Inflation Constants Table'!$A:$A,'Inflation Constants Table'!$B:$B,0))),0)</f>
        <v>16170</v>
      </c>
      <c r="K333" s="19">
        <f t="shared" si="17"/>
        <v>0</v>
      </c>
      <c r="L333" s="73">
        <f>_xlfn.XLOOKUP(A333,'SAPD GF as Pct of COSA GF'!A:A,'SAPD GF as Pct of COSA GF'!C:C)</f>
        <v>1682584782</v>
      </c>
      <c r="M333" s="19">
        <f t="shared" si="18"/>
        <v>9.6102141021265929E-6</v>
      </c>
    </row>
    <row r="334" spans="1:13">
      <c r="A334">
        <v>2024</v>
      </c>
      <c r="B334" t="s">
        <v>89</v>
      </c>
      <c r="C334" s="25" t="s">
        <v>199</v>
      </c>
      <c r="D334" s="25" t="s">
        <v>206</v>
      </c>
      <c r="E334" s="65">
        <v>0</v>
      </c>
      <c r="F334" s="65">
        <v>1592554</v>
      </c>
      <c r="G334" s="65">
        <f t="shared" si="16"/>
        <v>1592554</v>
      </c>
      <c r="H334" s="23">
        <f>ROUND(IF($A334 ='Inflation Constants Table'!$E$1,E334,E334*(_xlfn.XLOOKUP($A334,'Inflation Constants Table'!$A:$A,'Inflation Constants Table'!$B:$B,0))),0)</f>
        <v>0</v>
      </c>
      <c r="I334" s="23">
        <f>ROUND(IF($A334 ='Inflation Constants Table'!$E$1,F334,F334*(_xlfn.XLOOKUP($A334,'Inflation Constants Table'!$A:$A,'Inflation Constants Table'!$B:$B,0))),0)</f>
        <v>1672182</v>
      </c>
      <c r="J334" s="23">
        <f>ROUND(IF($A334 ='Inflation Constants Table'!$E$1,G334,G334*(_xlfn.XLOOKUP($A334,'Inflation Constants Table'!$A:$A,'Inflation Constants Table'!$B:$B,0))),0)</f>
        <v>1672182</v>
      </c>
      <c r="K334" s="19">
        <f t="shared" si="17"/>
        <v>0</v>
      </c>
      <c r="L334" s="73">
        <f>_xlfn.XLOOKUP(A334,'SAPD GF as Pct of COSA GF'!A:A,'SAPD GF as Pct of COSA GF'!C:C)</f>
        <v>1682584782</v>
      </c>
      <c r="M334" s="19">
        <f t="shared" si="18"/>
        <v>9.9381738019308917E-4</v>
      </c>
    </row>
    <row r="335" spans="1:13">
      <c r="A335">
        <v>2024</v>
      </c>
      <c r="B335" t="s">
        <v>89</v>
      </c>
      <c r="C335" s="25" t="s">
        <v>207</v>
      </c>
      <c r="D335" s="25" t="s">
        <v>208</v>
      </c>
      <c r="E335" s="65">
        <v>6936537</v>
      </c>
      <c r="F335" s="65">
        <v>7139896</v>
      </c>
      <c r="G335" s="65">
        <f t="shared" si="16"/>
        <v>14076433</v>
      </c>
      <c r="H335" s="23">
        <f>ROUND(IF($A335 ='Inflation Constants Table'!$E$1,E335,E335*(_xlfn.XLOOKUP($A335,'Inflation Constants Table'!$A:$A,'Inflation Constants Table'!$B:$B,0))),0)</f>
        <v>7283364</v>
      </c>
      <c r="I335" s="23">
        <f>ROUND(IF($A335 ='Inflation Constants Table'!$E$1,F335,F335*(_xlfn.XLOOKUP($A335,'Inflation Constants Table'!$A:$A,'Inflation Constants Table'!$B:$B,0))),0)</f>
        <v>7496891</v>
      </c>
      <c r="J335" s="23">
        <f>ROUND(IF($A335 ='Inflation Constants Table'!$E$1,G335,G335*(_xlfn.XLOOKUP($A335,'Inflation Constants Table'!$A:$A,'Inflation Constants Table'!$B:$B,0))),0)</f>
        <v>14780255</v>
      </c>
      <c r="K335" s="19">
        <f t="shared" si="17"/>
        <v>0.49277661312338655</v>
      </c>
      <c r="L335" s="73">
        <f>_xlfn.XLOOKUP(A335,'SAPD GF as Pct of COSA GF'!A:A,'SAPD GF as Pct of COSA GF'!C:C)</f>
        <v>1682584782</v>
      </c>
      <c r="M335" s="19">
        <f t="shared" si="18"/>
        <v>8.7842557225743401E-3</v>
      </c>
    </row>
    <row r="336" spans="1:13">
      <c r="A336">
        <v>2023</v>
      </c>
      <c r="B336" t="s">
        <v>89</v>
      </c>
      <c r="C336" s="25" t="s">
        <v>90</v>
      </c>
      <c r="D336" s="25" t="s">
        <v>91</v>
      </c>
      <c r="E336" s="65">
        <v>188816148</v>
      </c>
      <c r="F336" s="65">
        <v>30898004</v>
      </c>
      <c r="G336" s="65">
        <f t="shared" si="16"/>
        <v>219714152</v>
      </c>
      <c r="H336" s="23">
        <f>ROUND(IF($A336 ='Inflation Constants Table'!$E$1,E336,E336*(_xlfn.XLOOKUP($A336,'Inflation Constants Table'!$A:$A,'Inflation Constants Table'!$B:$B,0))),0)</f>
        <v>203921440</v>
      </c>
      <c r="I336" s="23">
        <f>ROUND(IF($A336 ='Inflation Constants Table'!$E$1,F336,F336*(_xlfn.XLOOKUP($A336,'Inflation Constants Table'!$A:$A,'Inflation Constants Table'!$B:$B,0))),0)</f>
        <v>33369844</v>
      </c>
      <c r="J336" s="23">
        <f>ROUND(IF($A336 ='Inflation Constants Table'!$E$1,G336,G336*(_xlfn.XLOOKUP($A336,'Inflation Constants Table'!$A:$A,'Inflation Constants Table'!$B:$B,0))),0)</f>
        <v>237291284</v>
      </c>
      <c r="K336" s="19">
        <f t="shared" si="17"/>
        <v>0.85937180903787436</v>
      </c>
      <c r="L336" s="73">
        <f>_xlfn.XLOOKUP(A336,'SAPD GF as Pct of COSA GF'!A:A,'SAPD GF as Pct of COSA GF'!C:C)</f>
        <v>1631636678</v>
      </c>
      <c r="M336" s="19">
        <f t="shared" si="18"/>
        <v>0.14543144757622323</v>
      </c>
    </row>
    <row r="337" spans="1:13">
      <c r="A337">
        <v>2023</v>
      </c>
      <c r="B337" t="s">
        <v>89</v>
      </c>
      <c r="C337" s="25" t="s">
        <v>90</v>
      </c>
      <c r="D337" s="25" t="s">
        <v>92</v>
      </c>
      <c r="E337" s="65">
        <v>0</v>
      </c>
      <c r="F337" s="65">
        <v>198433</v>
      </c>
      <c r="G337" s="65">
        <f t="shared" si="16"/>
        <v>198433</v>
      </c>
      <c r="H337" s="23">
        <f>ROUND(IF($A337 ='Inflation Constants Table'!$E$1,E337,E337*(_xlfn.XLOOKUP($A337,'Inflation Constants Table'!$A:$A,'Inflation Constants Table'!$B:$B,0))),0)</f>
        <v>0</v>
      </c>
      <c r="I337" s="23">
        <f>ROUND(IF($A337 ='Inflation Constants Table'!$E$1,F337,F337*(_xlfn.XLOOKUP($A337,'Inflation Constants Table'!$A:$A,'Inflation Constants Table'!$B:$B,0))),0)</f>
        <v>214308</v>
      </c>
      <c r="J337" s="23">
        <f>ROUND(IF($A337 ='Inflation Constants Table'!$E$1,G337,G337*(_xlfn.XLOOKUP($A337,'Inflation Constants Table'!$A:$A,'Inflation Constants Table'!$B:$B,0))),0)</f>
        <v>214308</v>
      </c>
      <c r="K337" s="19">
        <f t="shared" si="17"/>
        <v>0</v>
      </c>
      <c r="L337" s="73">
        <f>_xlfn.XLOOKUP(A337,'SAPD GF as Pct of COSA GF'!A:A,'SAPD GF as Pct of COSA GF'!C:C)</f>
        <v>1631636678</v>
      </c>
      <c r="M337" s="19">
        <f t="shared" si="18"/>
        <v>1.3134541708310384E-4</v>
      </c>
    </row>
    <row r="338" spans="1:13">
      <c r="A338">
        <v>2023</v>
      </c>
      <c r="B338" t="s">
        <v>89</v>
      </c>
      <c r="C338" s="25" t="s">
        <v>90</v>
      </c>
      <c r="D338" s="25" t="s">
        <v>93</v>
      </c>
      <c r="E338" s="65">
        <v>14794090</v>
      </c>
      <c r="F338" s="65">
        <v>840063</v>
      </c>
      <c r="G338" s="65">
        <f t="shared" si="16"/>
        <v>15634153</v>
      </c>
      <c r="H338" s="23">
        <f>ROUND(IF($A338 ='Inflation Constants Table'!$E$1,E338,E338*(_xlfn.XLOOKUP($A338,'Inflation Constants Table'!$A:$A,'Inflation Constants Table'!$B:$B,0))),0)</f>
        <v>15977617</v>
      </c>
      <c r="I338" s="23">
        <f>ROUND(IF($A338 ='Inflation Constants Table'!$E$1,F338,F338*(_xlfn.XLOOKUP($A338,'Inflation Constants Table'!$A:$A,'Inflation Constants Table'!$B:$B,0))),0)</f>
        <v>907268</v>
      </c>
      <c r="J338" s="23">
        <f>ROUND(IF($A338 ='Inflation Constants Table'!$E$1,G338,G338*(_xlfn.XLOOKUP($A338,'Inflation Constants Table'!$A:$A,'Inflation Constants Table'!$B:$B,0))),0)</f>
        <v>16884885</v>
      </c>
      <c r="K338" s="19">
        <f t="shared" si="17"/>
        <v>0.94626744570661869</v>
      </c>
      <c r="L338" s="73">
        <f>_xlfn.XLOOKUP(A338,'SAPD GF as Pct of COSA GF'!A:A,'SAPD GF as Pct of COSA GF'!C:C)</f>
        <v>1631636678</v>
      </c>
      <c r="M338" s="19">
        <f t="shared" si="18"/>
        <v>1.0348434322214961E-2</v>
      </c>
    </row>
    <row r="339" spans="1:13">
      <c r="A339">
        <v>2023</v>
      </c>
      <c r="B339" t="s">
        <v>89</v>
      </c>
      <c r="C339" s="25" t="s">
        <v>90</v>
      </c>
      <c r="D339" s="25" t="s">
        <v>94</v>
      </c>
      <c r="E339" s="65">
        <v>29257</v>
      </c>
      <c r="F339" s="65">
        <v>325</v>
      </c>
      <c r="G339" s="65">
        <f t="shared" si="16"/>
        <v>29582</v>
      </c>
      <c r="H339" s="23">
        <f>ROUND(IF($A339 ='Inflation Constants Table'!$E$1,E339,E339*(_xlfn.XLOOKUP($A339,'Inflation Constants Table'!$A:$A,'Inflation Constants Table'!$B:$B,0))),0)</f>
        <v>31598</v>
      </c>
      <c r="I339" s="23">
        <f>ROUND(IF($A339 ='Inflation Constants Table'!$E$1,F339,F339*(_xlfn.XLOOKUP($A339,'Inflation Constants Table'!$A:$A,'Inflation Constants Table'!$B:$B,0))),0)</f>
        <v>351</v>
      </c>
      <c r="J339" s="23">
        <f>ROUND(IF($A339 ='Inflation Constants Table'!$E$1,G339,G339*(_xlfn.XLOOKUP($A339,'Inflation Constants Table'!$A:$A,'Inflation Constants Table'!$B:$B,0))),0)</f>
        <v>31949</v>
      </c>
      <c r="K339" s="19">
        <f t="shared" si="17"/>
        <v>0.98901374064915959</v>
      </c>
      <c r="L339" s="73">
        <f>_xlfn.XLOOKUP(A339,'SAPD GF as Pct of COSA GF'!A:A,'SAPD GF as Pct of COSA GF'!C:C)</f>
        <v>1631636678</v>
      </c>
      <c r="M339" s="19">
        <f t="shared" si="18"/>
        <v>1.9580952322769494E-5</v>
      </c>
    </row>
    <row r="340" spans="1:13">
      <c r="A340">
        <v>2023</v>
      </c>
      <c r="B340" t="s">
        <v>89</v>
      </c>
      <c r="C340" s="25" t="s">
        <v>90</v>
      </c>
      <c r="D340" s="25" t="s">
        <v>95</v>
      </c>
      <c r="E340" s="65">
        <v>6014400</v>
      </c>
      <c r="F340" s="65">
        <v>0</v>
      </c>
      <c r="G340" s="65">
        <f t="shared" si="16"/>
        <v>6014400</v>
      </c>
      <c r="H340" s="23">
        <f>ROUND(IF($A340 ='Inflation Constants Table'!$E$1,E340,E340*(_xlfn.XLOOKUP($A340,'Inflation Constants Table'!$A:$A,'Inflation Constants Table'!$B:$B,0))),0)</f>
        <v>6495552</v>
      </c>
      <c r="I340" s="23">
        <f>ROUND(IF($A340 ='Inflation Constants Table'!$E$1,F340,F340*(_xlfn.XLOOKUP($A340,'Inflation Constants Table'!$A:$A,'Inflation Constants Table'!$B:$B,0))),0)</f>
        <v>0</v>
      </c>
      <c r="J340" s="23">
        <f>ROUND(IF($A340 ='Inflation Constants Table'!$E$1,G340,G340*(_xlfn.XLOOKUP($A340,'Inflation Constants Table'!$A:$A,'Inflation Constants Table'!$B:$B,0))),0)</f>
        <v>6495552</v>
      </c>
      <c r="K340" s="19">
        <f t="shared" si="17"/>
        <v>1</v>
      </c>
      <c r="L340" s="73">
        <f>_xlfn.XLOOKUP(A340,'SAPD GF as Pct of COSA GF'!A:A,'SAPD GF as Pct of COSA GF'!C:C)</f>
        <v>1631636678</v>
      </c>
      <c r="M340" s="19">
        <f t="shared" si="18"/>
        <v>3.9810039131763135E-3</v>
      </c>
    </row>
    <row r="341" spans="1:13">
      <c r="A341">
        <v>2023</v>
      </c>
      <c r="B341" t="s">
        <v>89</v>
      </c>
      <c r="C341" s="25" t="s">
        <v>90</v>
      </c>
      <c r="D341" s="25" t="s">
        <v>96</v>
      </c>
      <c r="E341" s="65">
        <v>263400</v>
      </c>
      <c r="F341" s="65">
        <v>61800</v>
      </c>
      <c r="G341" s="65">
        <f t="shared" si="16"/>
        <v>325200</v>
      </c>
      <c r="H341" s="23">
        <f>ROUND(IF($A341 ='Inflation Constants Table'!$E$1,E341,E341*(_xlfn.XLOOKUP($A341,'Inflation Constants Table'!$A:$A,'Inflation Constants Table'!$B:$B,0))),0)</f>
        <v>284472</v>
      </c>
      <c r="I341" s="23">
        <f>ROUND(IF($A341 ='Inflation Constants Table'!$E$1,F341,F341*(_xlfn.XLOOKUP($A341,'Inflation Constants Table'!$A:$A,'Inflation Constants Table'!$B:$B,0))),0)</f>
        <v>66744</v>
      </c>
      <c r="J341" s="23">
        <f>ROUND(IF($A341 ='Inflation Constants Table'!$E$1,G341,G341*(_xlfn.XLOOKUP($A341,'Inflation Constants Table'!$A:$A,'Inflation Constants Table'!$B:$B,0))),0)</f>
        <v>351216</v>
      </c>
      <c r="K341" s="19">
        <f t="shared" si="17"/>
        <v>0.80996309963099633</v>
      </c>
      <c r="L341" s="73">
        <f>_xlfn.XLOOKUP(A341,'SAPD GF as Pct of COSA GF'!A:A,'SAPD GF as Pct of COSA GF'!C:C)</f>
        <v>1631636678</v>
      </c>
      <c r="M341" s="19">
        <f t="shared" si="18"/>
        <v>2.1525380296703528E-4</v>
      </c>
    </row>
    <row r="342" spans="1:13">
      <c r="A342">
        <v>2023</v>
      </c>
      <c r="B342" t="s">
        <v>89</v>
      </c>
      <c r="C342" s="25" t="s">
        <v>90</v>
      </c>
      <c r="D342" s="25" t="s">
        <v>97</v>
      </c>
      <c r="E342" s="65">
        <v>12498537</v>
      </c>
      <c r="F342" s="65">
        <v>0</v>
      </c>
      <c r="G342" s="65">
        <f t="shared" si="16"/>
        <v>12498537</v>
      </c>
      <c r="H342" s="23">
        <f>ROUND(IF($A342 ='Inflation Constants Table'!$E$1,E342,E342*(_xlfn.XLOOKUP($A342,'Inflation Constants Table'!$A:$A,'Inflation Constants Table'!$B:$B,0))),0)</f>
        <v>13498420</v>
      </c>
      <c r="I342" s="23">
        <f>ROUND(IF($A342 ='Inflation Constants Table'!$E$1,F342,F342*(_xlfn.XLOOKUP($A342,'Inflation Constants Table'!$A:$A,'Inflation Constants Table'!$B:$B,0))),0)</f>
        <v>0</v>
      </c>
      <c r="J342" s="23">
        <f>ROUND(IF($A342 ='Inflation Constants Table'!$E$1,G342,G342*(_xlfn.XLOOKUP($A342,'Inflation Constants Table'!$A:$A,'Inflation Constants Table'!$B:$B,0))),0)</f>
        <v>13498420</v>
      </c>
      <c r="K342" s="19">
        <f t="shared" si="17"/>
        <v>1</v>
      </c>
      <c r="L342" s="73">
        <f>_xlfn.XLOOKUP(A342,'SAPD GF as Pct of COSA GF'!A:A,'SAPD GF as Pct of COSA GF'!C:C)</f>
        <v>1631636678</v>
      </c>
      <c r="M342" s="19">
        <f t="shared" si="18"/>
        <v>8.2729324377200601E-3</v>
      </c>
    </row>
    <row r="343" spans="1:13">
      <c r="A343">
        <v>2023</v>
      </c>
      <c r="B343" t="s">
        <v>89</v>
      </c>
      <c r="C343" s="25" t="s">
        <v>90</v>
      </c>
      <c r="D343" s="25" t="s">
        <v>98</v>
      </c>
      <c r="E343" s="65">
        <v>11227765</v>
      </c>
      <c r="F343" s="65">
        <v>18752</v>
      </c>
      <c r="G343" s="65">
        <f t="shared" si="16"/>
        <v>11246517</v>
      </c>
      <c r="H343" s="23">
        <f>ROUND(IF($A343 ='Inflation Constants Table'!$E$1,E343,E343*(_xlfn.XLOOKUP($A343,'Inflation Constants Table'!$A:$A,'Inflation Constants Table'!$B:$B,0))),0)</f>
        <v>12125986</v>
      </c>
      <c r="I343" s="23">
        <f>ROUND(IF($A343 ='Inflation Constants Table'!$E$1,F343,F343*(_xlfn.XLOOKUP($A343,'Inflation Constants Table'!$A:$A,'Inflation Constants Table'!$B:$B,0))),0)</f>
        <v>20252</v>
      </c>
      <c r="J343" s="23">
        <f>ROUND(IF($A343 ='Inflation Constants Table'!$E$1,G343,G343*(_xlfn.XLOOKUP($A343,'Inflation Constants Table'!$A:$A,'Inflation Constants Table'!$B:$B,0))),0)</f>
        <v>12146238</v>
      </c>
      <c r="K343" s="19">
        <f t="shared" si="17"/>
        <v>0.99833265246407987</v>
      </c>
      <c r="L343" s="73">
        <f>_xlfn.XLOOKUP(A343,'SAPD GF as Pct of COSA GF'!A:A,'SAPD GF as Pct of COSA GF'!C:C)</f>
        <v>1631636678</v>
      </c>
      <c r="M343" s="19">
        <f t="shared" si="18"/>
        <v>7.4442050511443576E-3</v>
      </c>
    </row>
    <row r="344" spans="1:13">
      <c r="A344">
        <v>2023</v>
      </c>
      <c r="B344" t="s">
        <v>89</v>
      </c>
      <c r="C344" s="25" t="s">
        <v>90</v>
      </c>
      <c r="D344" s="25" t="s">
        <v>99</v>
      </c>
      <c r="E344" s="65">
        <v>0</v>
      </c>
      <c r="F344" s="65">
        <v>198066</v>
      </c>
      <c r="G344" s="65">
        <f t="shared" si="16"/>
        <v>198066</v>
      </c>
      <c r="H344" s="23">
        <f>ROUND(IF($A344 ='Inflation Constants Table'!$E$1,E344,E344*(_xlfn.XLOOKUP($A344,'Inflation Constants Table'!$A:$A,'Inflation Constants Table'!$B:$B,0))),0)</f>
        <v>0</v>
      </c>
      <c r="I344" s="23">
        <f>ROUND(IF($A344 ='Inflation Constants Table'!$E$1,F344,F344*(_xlfn.XLOOKUP($A344,'Inflation Constants Table'!$A:$A,'Inflation Constants Table'!$B:$B,0))),0)</f>
        <v>213911</v>
      </c>
      <c r="J344" s="23">
        <f>ROUND(IF($A344 ='Inflation Constants Table'!$E$1,G344,G344*(_xlfn.XLOOKUP($A344,'Inflation Constants Table'!$A:$A,'Inflation Constants Table'!$B:$B,0))),0)</f>
        <v>213911</v>
      </c>
      <c r="K344" s="19">
        <f t="shared" si="17"/>
        <v>0</v>
      </c>
      <c r="L344" s="73">
        <f>_xlfn.XLOOKUP(A344,'SAPD GF as Pct of COSA GF'!A:A,'SAPD GF as Pct of COSA GF'!C:C)</f>
        <v>1631636678</v>
      </c>
      <c r="M344" s="19">
        <f t="shared" si="18"/>
        <v>1.3110210311170756E-4</v>
      </c>
    </row>
    <row r="345" spans="1:13">
      <c r="A345">
        <v>2023</v>
      </c>
      <c r="B345" t="s">
        <v>89</v>
      </c>
      <c r="C345" s="25" t="s">
        <v>90</v>
      </c>
      <c r="D345" s="25" t="s">
        <v>100</v>
      </c>
      <c r="E345" s="65">
        <v>3635277</v>
      </c>
      <c r="F345" s="65">
        <v>2363190</v>
      </c>
      <c r="G345" s="65">
        <f t="shared" si="16"/>
        <v>5998467</v>
      </c>
      <c r="H345" s="23">
        <f>ROUND(IF($A345 ='Inflation Constants Table'!$E$1,E345,E345*(_xlfn.XLOOKUP($A345,'Inflation Constants Table'!$A:$A,'Inflation Constants Table'!$B:$B,0))),0)</f>
        <v>3926099</v>
      </c>
      <c r="I345" s="23">
        <f>ROUND(IF($A345 ='Inflation Constants Table'!$E$1,F345,F345*(_xlfn.XLOOKUP($A345,'Inflation Constants Table'!$A:$A,'Inflation Constants Table'!$B:$B,0))),0)</f>
        <v>2552245</v>
      </c>
      <c r="J345" s="23">
        <f>ROUND(IF($A345 ='Inflation Constants Table'!$E$1,G345,G345*(_xlfn.XLOOKUP($A345,'Inflation Constants Table'!$A:$A,'Inflation Constants Table'!$B:$B,0))),0)</f>
        <v>6478344</v>
      </c>
      <c r="K345" s="19">
        <f t="shared" si="17"/>
        <v>0.60603435075383461</v>
      </c>
      <c r="L345" s="73">
        <f>_xlfn.XLOOKUP(A345,'SAPD GF as Pct of COSA GF'!A:A,'SAPD GF as Pct of COSA GF'!C:C)</f>
        <v>1631636678</v>
      </c>
      <c r="M345" s="19">
        <f t="shared" si="18"/>
        <v>3.9704574476352875E-3</v>
      </c>
    </row>
    <row r="346" spans="1:13">
      <c r="A346">
        <v>2023</v>
      </c>
      <c r="B346" t="s">
        <v>89</v>
      </c>
      <c r="C346" s="25" t="s">
        <v>90</v>
      </c>
      <c r="D346" s="25" t="s">
        <v>101</v>
      </c>
      <c r="E346" s="65">
        <v>0</v>
      </c>
      <c r="F346" s="65">
        <v>5410</v>
      </c>
      <c r="G346" s="65">
        <f t="shared" si="16"/>
        <v>5410</v>
      </c>
      <c r="H346" s="23">
        <f>ROUND(IF($A346 ='Inflation Constants Table'!$E$1,E346,E346*(_xlfn.XLOOKUP($A346,'Inflation Constants Table'!$A:$A,'Inflation Constants Table'!$B:$B,0))),0)</f>
        <v>0</v>
      </c>
      <c r="I346" s="23">
        <f>ROUND(IF($A346 ='Inflation Constants Table'!$E$1,F346,F346*(_xlfn.XLOOKUP($A346,'Inflation Constants Table'!$A:$A,'Inflation Constants Table'!$B:$B,0))),0)</f>
        <v>5843</v>
      </c>
      <c r="J346" s="23">
        <f>ROUND(IF($A346 ='Inflation Constants Table'!$E$1,G346,G346*(_xlfn.XLOOKUP($A346,'Inflation Constants Table'!$A:$A,'Inflation Constants Table'!$B:$B,0))),0)</f>
        <v>5843</v>
      </c>
      <c r="K346" s="19">
        <f t="shared" si="17"/>
        <v>0</v>
      </c>
      <c r="L346" s="73">
        <f>_xlfn.XLOOKUP(A346,'SAPD GF as Pct of COSA GF'!A:A,'SAPD GF as Pct of COSA GF'!C:C)</f>
        <v>1631636678</v>
      </c>
      <c r="M346" s="19">
        <f t="shared" si="18"/>
        <v>3.5810668384594871E-6</v>
      </c>
    </row>
    <row r="347" spans="1:13">
      <c r="A347">
        <v>2023</v>
      </c>
      <c r="B347" t="s">
        <v>89</v>
      </c>
      <c r="C347" s="25" t="s">
        <v>90</v>
      </c>
      <c r="D347" s="25" t="s">
        <v>102</v>
      </c>
      <c r="E347" s="65">
        <v>188791</v>
      </c>
      <c r="F347" s="65">
        <v>30852</v>
      </c>
      <c r="G347" s="65">
        <f t="shared" si="16"/>
        <v>219643</v>
      </c>
      <c r="H347" s="23">
        <f>ROUND(IF($A347 ='Inflation Constants Table'!$E$1,E347,E347*(_xlfn.XLOOKUP($A347,'Inflation Constants Table'!$A:$A,'Inflation Constants Table'!$B:$B,0))),0)</f>
        <v>203894</v>
      </c>
      <c r="I347" s="23">
        <f>ROUND(IF($A347 ='Inflation Constants Table'!$E$1,F347,F347*(_xlfn.XLOOKUP($A347,'Inflation Constants Table'!$A:$A,'Inflation Constants Table'!$B:$B,0))),0)</f>
        <v>33320</v>
      </c>
      <c r="J347" s="23">
        <f>ROUND(IF($A347 ='Inflation Constants Table'!$E$1,G347,G347*(_xlfn.XLOOKUP($A347,'Inflation Constants Table'!$A:$A,'Inflation Constants Table'!$B:$B,0))),0)</f>
        <v>237214</v>
      </c>
      <c r="K347" s="19">
        <f t="shared" si="17"/>
        <v>0.85953611506909378</v>
      </c>
      <c r="L347" s="73">
        <f>_xlfn.XLOOKUP(A347,'SAPD GF as Pct of COSA GF'!A:A,'SAPD GF as Pct of COSA GF'!C:C)</f>
        <v>1631636678</v>
      </c>
      <c r="M347" s="19">
        <f t="shared" si="18"/>
        <v>1.4538408163928268E-4</v>
      </c>
    </row>
    <row r="348" spans="1:13">
      <c r="A348">
        <v>2023</v>
      </c>
      <c r="B348" t="s">
        <v>89</v>
      </c>
      <c r="C348" s="25" t="s">
        <v>90</v>
      </c>
      <c r="D348" s="25" t="s">
        <v>103</v>
      </c>
      <c r="E348" s="65">
        <v>713686</v>
      </c>
      <c r="F348" s="65"/>
      <c r="G348" s="65">
        <f t="shared" si="16"/>
        <v>713686</v>
      </c>
      <c r="H348" s="23">
        <f>ROUND(IF($A348 ='Inflation Constants Table'!$E$1,E348,E348*(_xlfn.XLOOKUP($A348,'Inflation Constants Table'!$A:$A,'Inflation Constants Table'!$B:$B,0))),0)</f>
        <v>770781</v>
      </c>
      <c r="I348" s="23">
        <f>ROUND(IF($A348 ='Inflation Constants Table'!$E$1,F348,F348*(_xlfn.XLOOKUP($A348,'Inflation Constants Table'!$A:$A,'Inflation Constants Table'!$B:$B,0))),0)</f>
        <v>0</v>
      </c>
      <c r="J348" s="23">
        <f>ROUND(IF($A348 ='Inflation Constants Table'!$E$1,G348,G348*(_xlfn.XLOOKUP($A348,'Inflation Constants Table'!$A:$A,'Inflation Constants Table'!$B:$B,0))),0)</f>
        <v>770781</v>
      </c>
      <c r="K348" s="19">
        <f t="shared" si="17"/>
        <v>1</v>
      </c>
      <c r="L348" s="73">
        <f>_xlfn.XLOOKUP(A348,'SAPD GF as Pct of COSA GF'!A:A,'SAPD GF as Pct of COSA GF'!C:C)</f>
        <v>1631636678</v>
      </c>
      <c r="M348" s="19">
        <f t="shared" si="18"/>
        <v>4.7239744631433201E-4</v>
      </c>
    </row>
    <row r="349" spans="1:13">
      <c r="A349">
        <v>2023</v>
      </c>
      <c r="B349" t="s">
        <v>89</v>
      </c>
      <c r="C349" s="25" t="s">
        <v>90</v>
      </c>
      <c r="D349" s="25" t="s">
        <v>104</v>
      </c>
      <c r="E349" s="65">
        <v>0</v>
      </c>
      <c r="F349" s="65">
        <v>475813</v>
      </c>
      <c r="G349" s="65">
        <f t="shared" si="16"/>
        <v>475813</v>
      </c>
      <c r="H349" s="23">
        <f>ROUND(IF($A349 ='Inflation Constants Table'!$E$1,E349,E349*(_xlfn.XLOOKUP($A349,'Inflation Constants Table'!$A:$A,'Inflation Constants Table'!$B:$B,0))),0)</f>
        <v>0</v>
      </c>
      <c r="I349" s="23">
        <f>ROUND(IF($A349 ='Inflation Constants Table'!$E$1,F349,F349*(_xlfn.XLOOKUP($A349,'Inflation Constants Table'!$A:$A,'Inflation Constants Table'!$B:$B,0))),0)</f>
        <v>513878</v>
      </c>
      <c r="J349" s="23">
        <f>ROUND(IF($A349 ='Inflation Constants Table'!$E$1,G349,G349*(_xlfn.XLOOKUP($A349,'Inflation Constants Table'!$A:$A,'Inflation Constants Table'!$B:$B,0))),0)</f>
        <v>513878</v>
      </c>
      <c r="K349" s="19">
        <f t="shared" si="17"/>
        <v>0</v>
      </c>
      <c r="L349" s="73">
        <f>_xlfn.XLOOKUP(A349,'SAPD GF as Pct of COSA GF'!A:A,'SAPD GF as Pct of COSA GF'!C:C)</f>
        <v>1631636678</v>
      </c>
      <c r="M349" s="19">
        <f t="shared" si="18"/>
        <v>3.1494634003318231E-4</v>
      </c>
    </row>
    <row r="350" spans="1:13">
      <c r="A350">
        <v>2023</v>
      </c>
      <c r="B350" t="s">
        <v>89</v>
      </c>
      <c r="C350" s="25" t="s">
        <v>90</v>
      </c>
      <c r="D350" s="25" t="s">
        <v>105</v>
      </c>
      <c r="E350" s="65">
        <v>0</v>
      </c>
      <c r="F350" s="65">
        <v>21894</v>
      </c>
      <c r="G350" s="65">
        <f t="shared" si="16"/>
        <v>21894</v>
      </c>
      <c r="H350" s="23">
        <f>ROUND(IF($A350 ='Inflation Constants Table'!$E$1,E350,E350*(_xlfn.XLOOKUP($A350,'Inflation Constants Table'!$A:$A,'Inflation Constants Table'!$B:$B,0))),0)</f>
        <v>0</v>
      </c>
      <c r="I350" s="23">
        <f>ROUND(IF($A350 ='Inflation Constants Table'!$E$1,F350,F350*(_xlfn.XLOOKUP($A350,'Inflation Constants Table'!$A:$A,'Inflation Constants Table'!$B:$B,0))),0)</f>
        <v>23646</v>
      </c>
      <c r="J350" s="23">
        <f>ROUND(IF($A350 ='Inflation Constants Table'!$E$1,G350,G350*(_xlfn.XLOOKUP($A350,'Inflation Constants Table'!$A:$A,'Inflation Constants Table'!$B:$B,0))),0)</f>
        <v>23646</v>
      </c>
      <c r="K350" s="19">
        <f t="shared" si="17"/>
        <v>0</v>
      </c>
      <c r="L350" s="73">
        <f>_xlfn.XLOOKUP(A350,'SAPD GF as Pct of COSA GF'!A:A,'SAPD GF as Pct of COSA GF'!C:C)</f>
        <v>1631636678</v>
      </c>
      <c r="M350" s="19">
        <f t="shared" si="18"/>
        <v>1.4492196895809179E-5</v>
      </c>
    </row>
    <row r="351" spans="1:13">
      <c r="A351">
        <v>2023</v>
      </c>
      <c r="B351" t="s">
        <v>89</v>
      </c>
      <c r="C351" s="25" t="s">
        <v>90</v>
      </c>
      <c r="D351" s="25" t="s">
        <v>106</v>
      </c>
      <c r="E351" s="65">
        <v>267445</v>
      </c>
      <c r="F351" s="65">
        <v>0</v>
      </c>
      <c r="G351" s="65">
        <f t="shared" si="16"/>
        <v>267445</v>
      </c>
      <c r="H351" s="23">
        <f>ROUND(IF($A351 ='Inflation Constants Table'!$E$1,E351,E351*(_xlfn.XLOOKUP($A351,'Inflation Constants Table'!$A:$A,'Inflation Constants Table'!$B:$B,0))),0)</f>
        <v>288841</v>
      </c>
      <c r="I351" s="23">
        <f>ROUND(IF($A351 ='Inflation Constants Table'!$E$1,F351,F351*(_xlfn.XLOOKUP($A351,'Inflation Constants Table'!$A:$A,'Inflation Constants Table'!$B:$B,0))),0)</f>
        <v>0</v>
      </c>
      <c r="J351" s="23">
        <f>ROUND(IF($A351 ='Inflation Constants Table'!$E$1,G351,G351*(_xlfn.XLOOKUP($A351,'Inflation Constants Table'!$A:$A,'Inflation Constants Table'!$B:$B,0))),0)</f>
        <v>288841</v>
      </c>
      <c r="K351" s="19">
        <f t="shared" si="17"/>
        <v>1</v>
      </c>
      <c r="L351" s="73">
        <f>_xlfn.XLOOKUP(A351,'SAPD GF as Pct of COSA GF'!A:A,'SAPD GF as Pct of COSA GF'!C:C)</f>
        <v>1631636678</v>
      </c>
      <c r="M351" s="19">
        <f t="shared" si="18"/>
        <v>1.7702531690697872E-4</v>
      </c>
    </row>
    <row r="352" spans="1:13">
      <c r="A352">
        <v>2023</v>
      </c>
      <c r="B352" t="s">
        <v>89</v>
      </c>
      <c r="C352" s="25" t="s">
        <v>90</v>
      </c>
      <c r="D352" s="25" t="s">
        <v>107</v>
      </c>
      <c r="E352" s="65">
        <v>39600</v>
      </c>
      <c r="F352" s="65">
        <v>12000</v>
      </c>
      <c r="G352" s="65">
        <f t="shared" si="16"/>
        <v>51600</v>
      </c>
      <c r="H352" s="23">
        <f>ROUND(IF($A352 ='Inflation Constants Table'!$E$1,E352,E352*(_xlfn.XLOOKUP($A352,'Inflation Constants Table'!$A:$A,'Inflation Constants Table'!$B:$B,0))),0)</f>
        <v>42768</v>
      </c>
      <c r="I352" s="23">
        <f>ROUND(IF($A352 ='Inflation Constants Table'!$E$1,F352,F352*(_xlfn.XLOOKUP($A352,'Inflation Constants Table'!$A:$A,'Inflation Constants Table'!$B:$B,0))),0)</f>
        <v>12960</v>
      </c>
      <c r="J352" s="23">
        <f>ROUND(IF($A352 ='Inflation Constants Table'!$E$1,G352,G352*(_xlfn.XLOOKUP($A352,'Inflation Constants Table'!$A:$A,'Inflation Constants Table'!$B:$B,0))),0)</f>
        <v>55728</v>
      </c>
      <c r="K352" s="19">
        <f t="shared" si="17"/>
        <v>0.76744186046511631</v>
      </c>
      <c r="L352" s="73">
        <f>_xlfn.XLOOKUP(A352,'SAPD GF as Pct of COSA GF'!A:A,'SAPD GF as Pct of COSA GF'!C:C)</f>
        <v>1631636678</v>
      </c>
      <c r="M352" s="19">
        <f t="shared" si="18"/>
        <v>3.4154662463404125E-5</v>
      </c>
    </row>
    <row r="353" spans="1:13">
      <c r="A353">
        <v>2023</v>
      </c>
      <c r="B353" t="s">
        <v>89</v>
      </c>
      <c r="C353" s="25" t="s">
        <v>90</v>
      </c>
      <c r="D353" s="25" t="s">
        <v>212</v>
      </c>
      <c r="E353" s="65">
        <v>0</v>
      </c>
      <c r="F353" s="65">
        <v>780</v>
      </c>
      <c r="G353" s="65">
        <f t="shared" si="16"/>
        <v>780</v>
      </c>
      <c r="H353" s="23">
        <f>ROUND(IF($A353 ='Inflation Constants Table'!$E$1,E353,E353*(_xlfn.XLOOKUP($A353,'Inflation Constants Table'!$A:$A,'Inflation Constants Table'!$B:$B,0))),0)</f>
        <v>0</v>
      </c>
      <c r="I353" s="23">
        <f>ROUND(IF($A353 ='Inflation Constants Table'!$E$1,F353,F353*(_xlfn.XLOOKUP($A353,'Inflation Constants Table'!$A:$A,'Inflation Constants Table'!$B:$B,0))),0)</f>
        <v>842</v>
      </c>
      <c r="J353" s="23">
        <f>ROUND(IF($A353 ='Inflation Constants Table'!$E$1,G353,G353*(_xlfn.XLOOKUP($A353,'Inflation Constants Table'!$A:$A,'Inflation Constants Table'!$B:$B,0))),0)</f>
        <v>842</v>
      </c>
      <c r="K353" s="19">
        <f t="shared" si="17"/>
        <v>0</v>
      </c>
      <c r="L353" s="73">
        <f>_xlfn.XLOOKUP(A353,'SAPD GF as Pct of COSA GF'!A:A,'SAPD GF as Pct of COSA GF'!C:C)</f>
        <v>1631636678</v>
      </c>
      <c r="M353" s="19">
        <f t="shared" si="18"/>
        <v>5.1604625671451103E-7</v>
      </c>
    </row>
    <row r="354" spans="1:13">
      <c r="A354">
        <v>2023</v>
      </c>
      <c r="B354" t="s">
        <v>89</v>
      </c>
      <c r="C354" s="25" t="s">
        <v>90</v>
      </c>
      <c r="D354" s="25" t="s">
        <v>108</v>
      </c>
      <c r="E354" s="65">
        <v>0</v>
      </c>
      <c r="F354" s="65">
        <v>6747</v>
      </c>
      <c r="G354" s="65">
        <f t="shared" si="16"/>
        <v>6747</v>
      </c>
      <c r="H354" s="23">
        <f>ROUND(IF($A354 ='Inflation Constants Table'!$E$1,E354,E354*(_xlfn.XLOOKUP($A354,'Inflation Constants Table'!$A:$A,'Inflation Constants Table'!$B:$B,0))),0)</f>
        <v>0</v>
      </c>
      <c r="I354" s="23">
        <f>ROUND(IF($A354 ='Inflation Constants Table'!$E$1,F354,F354*(_xlfn.XLOOKUP($A354,'Inflation Constants Table'!$A:$A,'Inflation Constants Table'!$B:$B,0))),0)</f>
        <v>7287</v>
      </c>
      <c r="J354" s="23">
        <f>ROUND(IF($A354 ='Inflation Constants Table'!$E$1,G354,G354*(_xlfn.XLOOKUP($A354,'Inflation Constants Table'!$A:$A,'Inflation Constants Table'!$B:$B,0))),0)</f>
        <v>7287</v>
      </c>
      <c r="K354" s="19">
        <f t="shared" si="17"/>
        <v>0</v>
      </c>
      <c r="L354" s="73">
        <f>_xlfn.XLOOKUP(A354,'SAPD GF as Pct of COSA GF'!A:A,'SAPD GF as Pct of COSA GF'!C:C)</f>
        <v>1631636678</v>
      </c>
      <c r="M354" s="19">
        <f t="shared" si="18"/>
        <v>4.4660677822786719E-6</v>
      </c>
    </row>
    <row r="355" spans="1:13">
      <c r="A355">
        <v>2023</v>
      </c>
      <c r="B355" t="s">
        <v>89</v>
      </c>
      <c r="C355" s="25" t="s">
        <v>90</v>
      </c>
      <c r="D355" s="25" t="s">
        <v>109</v>
      </c>
      <c r="E355" s="65">
        <v>5442873</v>
      </c>
      <c r="F355" s="65">
        <v>0</v>
      </c>
      <c r="G355" s="65">
        <f t="shared" si="16"/>
        <v>5442873</v>
      </c>
      <c r="H355" s="23">
        <f>ROUND(IF($A355 ='Inflation Constants Table'!$E$1,E355,E355*(_xlfn.XLOOKUP($A355,'Inflation Constants Table'!$A:$A,'Inflation Constants Table'!$B:$B,0))),0)</f>
        <v>5878303</v>
      </c>
      <c r="I355" s="23">
        <f>ROUND(IF($A355 ='Inflation Constants Table'!$E$1,F355,F355*(_xlfn.XLOOKUP($A355,'Inflation Constants Table'!$A:$A,'Inflation Constants Table'!$B:$B,0))),0)</f>
        <v>0</v>
      </c>
      <c r="J355" s="23">
        <f>ROUND(IF($A355 ='Inflation Constants Table'!$E$1,G355,G355*(_xlfn.XLOOKUP($A355,'Inflation Constants Table'!$A:$A,'Inflation Constants Table'!$B:$B,0))),0)</f>
        <v>5878303</v>
      </c>
      <c r="K355" s="19">
        <f t="shared" si="17"/>
        <v>1</v>
      </c>
      <c r="L355" s="73">
        <f>_xlfn.XLOOKUP(A355,'SAPD GF as Pct of COSA GF'!A:A,'SAPD GF as Pct of COSA GF'!C:C)</f>
        <v>1631636678</v>
      </c>
      <c r="M355" s="19">
        <f t="shared" si="18"/>
        <v>3.6027033954675542E-3</v>
      </c>
    </row>
    <row r="356" spans="1:13">
      <c r="A356">
        <v>2023</v>
      </c>
      <c r="B356" t="s">
        <v>89</v>
      </c>
      <c r="C356" s="25" t="s">
        <v>90</v>
      </c>
      <c r="D356" s="25" t="s">
        <v>110</v>
      </c>
      <c r="E356" s="65">
        <v>28520912</v>
      </c>
      <c r="F356" s="65">
        <v>0</v>
      </c>
      <c r="G356" s="65">
        <f t="shared" si="16"/>
        <v>28520912</v>
      </c>
      <c r="H356" s="23">
        <f>ROUND(IF($A356 ='Inflation Constants Table'!$E$1,E356,E356*(_xlfn.XLOOKUP($A356,'Inflation Constants Table'!$A:$A,'Inflation Constants Table'!$B:$B,0))),0)</f>
        <v>30802585</v>
      </c>
      <c r="I356" s="23">
        <f>ROUND(IF($A356 ='Inflation Constants Table'!$E$1,F356,F356*(_xlfn.XLOOKUP($A356,'Inflation Constants Table'!$A:$A,'Inflation Constants Table'!$B:$B,0))),0)</f>
        <v>0</v>
      </c>
      <c r="J356" s="23">
        <f>ROUND(IF($A356 ='Inflation Constants Table'!$E$1,G356,G356*(_xlfn.XLOOKUP($A356,'Inflation Constants Table'!$A:$A,'Inflation Constants Table'!$B:$B,0))),0)</f>
        <v>30802585</v>
      </c>
      <c r="K356" s="19">
        <f t="shared" si="17"/>
        <v>1</v>
      </c>
      <c r="L356" s="73">
        <f>_xlfn.XLOOKUP(A356,'SAPD GF as Pct of COSA GF'!A:A,'SAPD GF as Pct of COSA GF'!C:C)</f>
        <v>1631636678</v>
      </c>
      <c r="M356" s="19">
        <f t="shared" si="18"/>
        <v>1.8878335732043405E-2</v>
      </c>
    </row>
    <row r="357" spans="1:13">
      <c r="A357">
        <v>2023</v>
      </c>
      <c r="B357" t="s">
        <v>89</v>
      </c>
      <c r="C357" s="25" t="s">
        <v>90</v>
      </c>
      <c r="D357" s="25" t="s">
        <v>111</v>
      </c>
      <c r="E357" s="65">
        <v>343440</v>
      </c>
      <c r="F357" s="65">
        <v>0</v>
      </c>
      <c r="G357" s="65">
        <f t="shared" si="16"/>
        <v>343440</v>
      </c>
      <c r="H357" s="23">
        <f>ROUND(IF($A357 ='Inflation Constants Table'!$E$1,E357,E357*(_xlfn.XLOOKUP($A357,'Inflation Constants Table'!$A:$A,'Inflation Constants Table'!$B:$B,0))),0)</f>
        <v>370915</v>
      </c>
      <c r="I357" s="23">
        <f>ROUND(IF($A357 ='Inflation Constants Table'!$E$1,F357,F357*(_xlfn.XLOOKUP($A357,'Inflation Constants Table'!$A:$A,'Inflation Constants Table'!$B:$B,0))),0)</f>
        <v>0</v>
      </c>
      <c r="J357" s="23">
        <f>ROUND(IF($A357 ='Inflation Constants Table'!$E$1,G357,G357*(_xlfn.XLOOKUP($A357,'Inflation Constants Table'!$A:$A,'Inflation Constants Table'!$B:$B,0))),0)</f>
        <v>370915</v>
      </c>
      <c r="K357" s="19">
        <f t="shared" si="17"/>
        <v>1</v>
      </c>
      <c r="L357" s="73">
        <f>_xlfn.XLOOKUP(A357,'SAPD GF as Pct of COSA GF'!A:A,'SAPD GF as Pct of COSA GF'!C:C)</f>
        <v>1631636678</v>
      </c>
      <c r="M357" s="19">
        <f t="shared" si="18"/>
        <v>2.2732695642430268E-4</v>
      </c>
    </row>
    <row r="358" spans="1:13">
      <c r="A358">
        <v>2023</v>
      </c>
      <c r="B358" t="s">
        <v>89</v>
      </c>
      <c r="C358" s="25" t="s">
        <v>90</v>
      </c>
      <c r="D358" s="25" t="s">
        <v>112</v>
      </c>
      <c r="E358" s="65">
        <v>13188</v>
      </c>
      <c r="F358" s="65">
        <v>0</v>
      </c>
      <c r="G358" s="65">
        <f t="shared" si="16"/>
        <v>13188</v>
      </c>
      <c r="H358" s="23">
        <f>ROUND(IF($A358 ='Inflation Constants Table'!$E$1,E358,E358*(_xlfn.XLOOKUP($A358,'Inflation Constants Table'!$A:$A,'Inflation Constants Table'!$B:$B,0))),0)</f>
        <v>14243</v>
      </c>
      <c r="I358" s="23">
        <f>ROUND(IF($A358 ='Inflation Constants Table'!$E$1,F358,F358*(_xlfn.XLOOKUP($A358,'Inflation Constants Table'!$A:$A,'Inflation Constants Table'!$B:$B,0))),0)</f>
        <v>0</v>
      </c>
      <c r="J358" s="23">
        <f>ROUND(IF($A358 ='Inflation Constants Table'!$E$1,G358,G358*(_xlfn.XLOOKUP($A358,'Inflation Constants Table'!$A:$A,'Inflation Constants Table'!$B:$B,0))),0)</f>
        <v>14243</v>
      </c>
      <c r="K358" s="19">
        <f t="shared" si="17"/>
        <v>1</v>
      </c>
      <c r="L358" s="73">
        <f>_xlfn.XLOOKUP(A358,'SAPD GF as Pct of COSA GF'!A:A,'SAPD GF as Pct of COSA GF'!C:C)</f>
        <v>1631636678</v>
      </c>
      <c r="M358" s="19">
        <f t="shared" si="18"/>
        <v>8.7292717748037783E-6</v>
      </c>
    </row>
    <row r="359" spans="1:13">
      <c r="A359">
        <v>2023</v>
      </c>
      <c r="B359" t="s">
        <v>89</v>
      </c>
      <c r="C359" s="25" t="s">
        <v>90</v>
      </c>
      <c r="D359" s="25" t="s">
        <v>113</v>
      </c>
      <c r="E359" s="65">
        <v>188064</v>
      </c>
      <c r="F359" s="65">
        <v>0</v>
      </c>
      <c r="G359" s="65">
        <f t="shared" si="16"/>
        <v>188064</v>
      </c>
      <c r="H359" s="23">
        <f>ROUND(IF($A359 ='Inflation Constants Table'!$E$1,E359,E359*(_xlfn.XLOOKUP($A359,'Inflation Constants Table'!$A:$A,'Inflation Constants Table'!$B:$B,0))),0)</f>
        <v>203109</v>
      </c>
      <c r="I359" s="23">
        <f>ROUND(IF($A359 ='Inflation Constants Table'!$E$1,F359,F359*(_xlfn.XLOOKUP($A359,'Inflation Constants Table'!$A:$A,'Inflation Constants Table'!$B:$B,0))),0)</f>
        <v>0</v>
      </c>
      <c r="J359" s="23">
        <f>ROUND(IF($A359 ='Inflation Constants Table'!$E$1,G359,G359*(_xlfn.XLOOKUP($A359,'Inflation Constants Table'!$A:$A,'Inflation Constants Table'!$B:$B,0))),0)</f>
        <v>203109</v>
      </c>
      <c r="K359" s="19">
        <f t="shared" si="17"/>
        <v>1</v>
      </c>
      <c r="L359" s="73">
        <f>_xlfn.XLOOKUP(A359,'SAPD GF as Pct of COSA GF'!A:A,'SAPD GF as Pct of COSA GF'!C:C)</f>
        <v>1631636678</v>
      </c>
      <c r="M359" s="19">
        <f t="shared" si="18"/>
        <v>1.2448175671618482E-4</v>
      </c>
    </row>
    <row r="360" spans="1:13">
      <c r="A360">
        <v>2023</v>
      </c>
      <c r="B360" t="s">
        <v>89</v>
      </c>
      <c r="C360" s="25" t="s">
        <v>90</v>
      </c>
      <c r="D360" s="25" t="s">
        <v>114</v>
      </c>
      <c r="E360" s="65">
        <v>51922119</v>
      </c>
      <c r="F360" s="65">
        <v>0</v>
      </c>
      <c r="G360" s="65">
        <f t="shared" si="16"/>
        <v>51922119</v>
      </c>
      <c r="H360" s="23">
        <f>ROUND(IF($A360 ='Inflation Constants Table'!$E$1,E360,E360*(_xlfn.XLOOKUP($A360,'Inflation Constants Table'!$A:$A,'Inflation Constants Table'!$B:$B,0))),0)</f>
        <v>56075889</v>
      </c>
      <c r="I360" s="23">
        <f>ROUND(IF($A360 ='Inflation Constants Table'!$E$1,F360,F360*(_xlfn.XLOOKUP($A360,'Inflation Constants Table'!$A:$A,'Inflation Constants Table'!$B:$B,0))),0)</f>
        <v>0</v>
      </c>
      <c r="J360" s="23">
        <f>ROUND(IF($A360 ='Inflation Constants Table'!$E$1,G360,G360*(_xlfn.XLOOKUP($A360,'Inflation Constants Table'!$A:$A,'Inflation Constants Table'!$B:$B,0))),0)</f>
        <v>56075889</v>
      </c>
      <c r="K360" s="19">
        <f t="shared" si="17"/>
        <v>1</v>
      </c>
      <c r="L360" s="73">
        <f>_xlfn.XLOOKUP(A360,'SAPD GF as Pct of COSA GF'!A:A,'SAPD GF as Pct of COSA GF'!C:C)</f>
        <v>1631636678</v>
      </c>
      <c r="M360" s="19">
        <f t="shared" si="18"/>
        <v>3.4367877209487439E-2</v>
      </c>
    </row>
    <row r="361" spans="1:13">
      <c r="A361">
        <v>2023</v>
      </c>
      <c r="B361" t="s">
        <v>89</v>
      </c>
      <c r="C361" s="25" t="s">
        <v>90</v>
      </c>
      <c r="D361" s="25" t="s">
        <v>115</v>
      </c>
      <c r="E361" s="65">
        <v>918252</v>
      </c>
      <c r="F361" s="65">
        <v>0</v>
      </c>
      <c r="G361" s="65">
        <f t="shared" si="16"/>
        <v>918252</v>
      </c>
      <c r="H361" s="23">
        <f>ROUND(IF($A361 ='Inflation Constants Table'!$E$1,E361,E361*(_xlfn.XLOOKUP($A361,'Inflation Constants Table'!$A:$A,'Inflation Constants Table'!$B:$B,0))),0)</f>
        <v>991712</v>
      </c>
      <c r="I361" s="23">
        <f>ROUND(IF($A361 ='Inflation Constants Table'!$E$1,F361,F361*(_xlfn.XLOOKUP($A361,'Inflation Constants Table'!$A:$A,'Inflation Constants Table'!$B:$B,0))),0)</f>
        <v>0</v>
      </c>
      <c r="J361" s="23">
        <f>ROUND(IF($A361 ='Inflation Constants Table'!$E$1,G361,G361*(_xlfn.XLOOKUP($A361,'Inflation Constants Table'!$A:$A,'Inflation Constants Table'!$B:$B,0))),0)</f>
        <v>991712</v>
      </c>
      <c r="K361" s="19">
        <f t="shared" si="17"/>
        <v>1</v>
      </c>
      <c r="L361" s="73">
        <f>_xlfn.XLOOKUP(A361,'SAPD GF as Pct of COSA GF'!A:A,'SAPD GF as Pct of COSA GF'!C:C)</f>
        <v>1631636678</v>
      </c>
      <c r="M361" s="19">
        <f t="shared" si="18"/>
        <v>6.0780197783712729E-4</v>
      </c>
    </row>
    <row r="362" spans="1:13">
      <c r="A362">
        <v>2023</v>
      </c>
      <c r="B362" t="s">
        <v>89</v>
      </c>
      <c r="C362" s="25" t="s">
        <v>90</v>
      </c>
      <c r="D362" s="25" t="s">
        <v>116</v>
      </c>
      <c r="E362" s="65">
        <v>2568237</v>
      </c>
      <c r="F362" s="65">
        <v>0</v>
      </c>
      <c r="G362" s="65">
        <f t="shared" si="16"/>
        <v>2568237</v>
      </c>
      <c r="H362" s="23">
        <f>ROUND(IF($A362 ='Inflation Constants Table'!$E$1,E362,E362*(_xlfn.XLOOKUP($A362,'Inflation Constants Table'!$A:$A,'Inflation Constants Table'!$B:$B,0))),0)</f>
        <v>2773696</v>
      </c>
      <c r="I362" s="23">
        <f>ROUND(IF($A362 ='Inflation Constants Table'!$E$1,F362,F362*(_xlfn.XLOOKUP($A362,'Inflation Constants Table'!$A:$A,'Inflation Constants Table'!$B:$B,0))),0)</f>
        <v>0</v>
      </c>
      <c r="J362" s="23">
        <f>ROUND(IF($A362 ='Inflation Constants Table'!$E$1,G362,G362*(_xlfn.XLOOKUP($A362,'Inflation Constants Table'!$A:$A,'Inflation Constants Table'!$B:$B,0))),0)</f>
        <v>2773696</v>
      </c>
      <c r="K362" s="19">
        <f t="shared" si="17"/>
        <v>1</v>
      </c>
      <c r="L362" s="73">
        <f>_xlfn.XLOOKUP(A362,'SAPD GF as Pct of COSA GF'!A:A,'SAPD GF as Pct of COSA GF'!C:C)</f>
        <v>1631636678</v>
      </c>
      <c r="M362" s="19">
        <f t="shared" si="18"/>
        <v>1.6999470760855255E-3</v>
      </c>
    </row>
    <row r="363" spans="1:13">
      <c r="A363">
        <v>2023</v>
      </c>
      <c r="B363" t="s">
        <v>89</v>
      </c>
      <c r="C363" s="25" t="s">
        <v>90</v>
      </c>
      <c r="D363" s="25" t="s">
        <v>117</v>
      </c>
      <c r="E363" s="65">
        <v>7502222</v>
      </c>
      <c r="F363" s="65">
        <v>0</v>
      </c>
      <c r="G363" s="65">
        <f t="shared" si="16"/>
        <v>7502222</v>
      </c>
      <c r="H363" s="23">
        <f>ROUND(IF($A363 ='Inflation Constants Table'!$E$1,E363,E363*(_xlfn.XLOOKUP($A363,'Inflation Constants Table'!$A:$A,'Inflation Constants Table'!$B:$B,0))),0)</f>
        <v>8102400</v>
      </c>
      <c r="I363" s="23">
        <f>ROUND(IF($A363 ='Inflation Constants Table'!$E$1,F363,F363*(_xlfn.XLOOKUP($A363,'Inflation Constants Table'!$A:$A,'Inflation Constants Table'!$B:$B,0))),0)</f>
        <v>0</v>
      </c>
      <c r="J363" s="23">
        <f>ROUND(IF($A363 ='Inflation Constants Table'!$E$1,G363,G363*(_xlfn.XLOOKUP($A363,'Inflation Constants Table'!$A:$A,'Inflation Constants Table'!$B:$B,0))),0)</f>
        <v>8102400</v>
      </c>
      <c r="K363" s="19">
        <f t="shared" si="17"/>
        <v>1</v>
      </c>
      <c r="L363" s="73">
        <f>_xlfn.XLOOKUP(A363,'SAPD GF as Pct of COSA GF'!A:A,'SAPD GF as Pct of COSA GF'!C:C)</f>
        <v>1631636678</v>
      </c>
      <c r="M363" s="19">
        <f t="shared" si="18"/>
        <v>4.9658113900280928E-3</v>
      </c>
    </row>
    <row r="364" spans="1:13">
      <c r="A364">
        <v>2023</v>
      </c>
      <c r="B364" t="s">
        <v>89</v>
      </c>
      <c r="C364" s="25" t="s">
        <v>90</v>
      </c>
      <c r="D364" s="25" t="s">
        <v>118</v>
      </c>
      <c r="E364" s="65">
        <v>4710000</v>
      </c>
      <c r="F364" s="65">
        <v>0</v>
      </c>
      <c r="G364" s="65">
        <f t="shared" si="16"/>
        <v>4710000</v>
      </c>
      <c r="H364" s="23">
        <f>ROUND(IF($A364 ='Inflation Constants Table'!$E$1,E364,E364*(_xlfn.XLOOKUP($A364,'Inflation Constants Table'!$A:$A,'Inflation Constants Table'!$B:$B,0))),0)</f>
        <v>5086800</v>
      </c>
      <c r="I364" s="23">
        <f>ROUND(IF($A364 ='Inflation Constants Table'!$E$1,F364,F364*(_xlfn.XLOOKUP($A364,'Inflation Constants Table'!$A:$A,'Inflation Constants Table'!$B:$B,0))),0)</f>
        <v>0</v>
      </c>
      <c r="J364" s="23">
        <f>ROUND(IF($A364 ='Inflation Constants Table'!$E$1,G364,G364*(_xlfn.XLOOKUP($A364,'Inflation Constants Table'!$A:$A,'Inflation Constants Table'!$B:$B,0))),0)</f>
        <v>5086800</v>
      </c>
      <c r="K364" s="19">
        <f t="shared" si="17"/>
        <v>1</v>
      </c>
      <c r="L364" s="73">
        <f>_xlfn.XLOOKUP(A364,'SAPD GF as Pct of COSA GF'!A:A,'SAPD GF as Pct of COSA GF'!C:C)</f>
        <v>1631636678</v>
      </c>
      <c r="M364" s="19">
        <f t="shared" si="18"/>
        <v>3.1176058178804928E-3</v>
      </c>
    </row>
    <row r="365" spans="1:13">
      <c r="A365">
        <v>2023</v>
      </c>
      <c r="B365" t="s">
        <v>89</v>
      </c>
      <c r="C365" s="25" t="s">
        <v>90</v>
      </c>
      <c r="D365" s="25" t="s">
        <v>119</v>
      </c>
      <c r="E365" s="65">
        <v>5015601</v>
      </c>
      <c r="F365" s="65">
        <v>0</v>
      </c>
      <c r="G365" s="65">
        <f t="shared" si="16"/>
        <v>5015601</v>
      </c>
      <c r="H365" s="23">
        <f>ROUND(IF($A365 ='Inflation Constants Table'!$E$1,E365,E365*(_xlfn.XLOOKUP($A365,'Inflation Constants Table'!$A:$A,'Inflation Constants Table'!$B:$B,0))),0)</f>
        <v>5416849</v>
      </c>
      <c r="I365" s="23">
        <f>ROUND(IF($A365 ='Inflation Constants Table'!$E$1,F365,F365*(_xlfn.XLOOKUP($A365,'Inflation Constants Table'!$A:$A,'Inflation Constants Table'!$B:$B,0))),0)</f>
        <v>0</v>
      </c>
      <c r="J365" s="23">
        <f>ROUND(IF($A365 ='Inflation Constants Table'!$E$1,G365,G365*(_xlfn.XLOOKUP($A365,'Inflation Constants Table'!$A:$A,'Inflation Constants Table'!$B:$B,0))),0)</f>
        <v>5416849</v>
      </c>
      <c r="K365" s="19">
        <f t="shared" si="17"/>
        <v>1</v>
      </c>
      <c r="L365" s="73">
        <f>_xlfn.XLOOKUP(A365,'SAPD GF as Pct of COSA GF'!A:A,'SAPD GF as Pct of COSA GF'!C:C)</f>
        <v>1631636678</v>
      </c>
      <c r="M365" s="19">
        <f t="shared" si="18"/>
        <v>3.3198867572894804E-3</v>
      </c>
    </row>
    <row r="366" spans="1:13">
      <c r="A366">
        <v>2023</v>
      </c>
      <c r="B366" t="s">
        <v>89</v>
      </c>
      <c r="C366" s="25" t="s">
        <v>90</v>
      </c>
      <c r="D366" s="25" t="s">
        <v>120</v>
      </c>
      <c r="E366" s="65">
        <v>10000</v>
      </c>
      <c r="F366" s="65">
        <v>0</v>
      </c>
      <c r="G366" s="65">
        <f t="shared" si="16"/>
        <v>10000</v>
      </c>
      <c r="H366" s="23">
        <f>ROUND(IF($A366 ='Inflation Constants Table'!$E$1,E366,E366*(_xlfn.XLOOKUP($A366,'Inflation Constants Table'!$A:$A,'Inflation Constants Table'!$B:$B,0))),0)</f>
        <v>10800</v>
      </c>
      <c r="I366" s="23">
        <f>ROUND(IF($A366 ='Inflation Constants Table'!$E$1,F366,F366*(_xlfn.XLOOKUP($A366,'Inflation Constants Table'!$A:$A,'Inflation Constants Table'!$B:$B,0))),0)</f>
        <v>0</v>
      </c>
      <c r="J366" s="23">
        <f>ROUND(IF($A366 ='Inflation Constants Table'!$E$1,G366,G366*(_xlfn.XLOOKUP($A366,'Inflation Constants Table'!$A:$A,'Inflation Constants Table'!$B:$B,0))),0)</f>
        <v>10800</v>
      </c>
      <c r="K366" s="19">
        <f t="shared" si="17"/>
        <v>1</v>
      </c>
      <c r="L366" s="73">
        <f>_xlfn.XLOOKUP(A366,'SAPD GF as Pct of COSA GF'!A:A,'SAPD GF as Pct of COSA GF'!C:C)</f>
        <v>1631636678</v>
      </c>
      <c r="M366" s="19">
        <f t="shared" si="18"/>
        <v>6.6191206324426596E-6</v>
      </c>
    </row>
    <row r="367" spans="1:13">
      <c r="A367">
        <v>2023</v>
      </c>
      <c r="B367" t="s">
        <v>89</v>
      </c>
      <c r="C367" s="25" t="s">
        <v>90</v>
      </c>
      <c r="D367" s="25" t="s">
        <v>121</v>
      </c>
      <c r="E367" s="65">
        <v>165480</v>
      </c>
      <c r="F367" s="65">
        <v>0</v>
      </c>
      <c r="G367" s="65">
        <f t="shared" si="16"/>
        <v>165480</v>
      </c>
      <c r="H367" s="23">
        <f>ROUND(IF($A367 ='Inflation Constants Table'!$E$1,E367,E367*(_xlfn.XLOOKUP($A367,'Inflation Constants Table'!$A:$A,'Inflation Constants Table'!$B:$B,0))),0)</f>
        <v>178718</v>
      </c>
      <c r="I367" s="23">
        <f>ROUND(IF($A367 ='Inflation Constants Table'!$E$1,F367,F367*(_xlfn.XLOOKUP($A367,'Inflation Constants Table'!$A:$A,'Inflation Constants Table'!$B:$B,0))),0)</f>
        <v>0</v>
      </c>
      <c r="J367" s="23">
        <f>ROUND(IF($A367 ='Inflation Constants Table'!$E$1,G367,G367*(_xlfn.XLOOKUP($A367,'Inflation Constants Table'!$A:$A,'Inflation Constants Table'!$B:$B,0))),0)</f>
        <v>178718</v>
      </c>
      <c r="K367" s="19">
        <f t="shared" si="17"/>
        <v>1</v>
      </c>
      <c r="L367" s="73">
        <f>_xlfn.XLOOKUP(A367,'SAPD GF as Pct of COSA GF'!A:A,'SAPD GF as Pct of COSA GF'!C:C)</f>
        <v>1631636678</v>
      </c>
      <c r="M367" s="19">
        <f t="shared" si="18"/>
        <v>1.0953296307304511E-4</v>
      </c>
    </row>
    <row r="368" spans="1:13">
      <c r="A368">
        <v>2023</v>
      </c>
      <c r="B368" t="s">
        <v>89</v>
      </c>
      <c r="C368" s="25" t="s">
        <v>90</v>
      </c>
      <c r="D368" s="25" t="s">
        <v>122</v>
      </c>
      <c r="E368" s="65">
        <v>0</v>
      </c>
      <c r="F368" s="65">
        <v>3998276</v>
      </c>
      <c r="G368" s="65">
        <f t="shared" si="16"/>
        <v>3998276</v>
      </c>
      <c r="H368" s="23">
        <f>ROUND(IF($A368 ='Inflation Constants Table'!$E$1,E368,E368*(_xlfn.XLOOKUP($A368,'Inflation Constants Table'!$A:$A,'Inflation Constants Table'!$B:$B,0))),0)</f>
        <v>0</v>
      </c>
      <c r="I368" s="23">
        <f>ROUND(IF($A368 ='Inflation Constants Table'!$E$1,F368,F368*(_xlfn.XLOOKUP($A368,'Inflation Constants Table'!$A:$A,'Inflation Constants Table'!$B:$B,0))),0)</f>
        <v>4318138</v>
      </c>
      <c r="J368" s="23">
        <f>ROUND(IF($A368 ='Inflation Constants Table'!$E$1,G368,G368*(_xlfn.XLOOKUP($A368,'Inflation Constants Table'!$A:$A,'Inflation Constants Table'!$B:$B,0))),0)</f>
        <v>4318138</v>
      </c>
      <c r="K368" s="19">
        <f t="shared" si="17"/>
        <v>0</v>
      </c>
      <c r="L368" s="73">
        <f>_xlfn.XLOOKUP(A368,'SAPD GF as Pct of COSA GF'!A:A,'SAPD GF as Pct of COSA GF'!C:C)</f>
        <v>1631636678</v>
      </c>
      <c r="M368" s="19">
        <f t="shared" si="18"/>
        <v>2.6465070675495074E-3</v>
      </c>
    </row>
    <row r="369" spans="1:13">
      <c r="A369">
        <v>2023</v>
      </c>
      <c r="B369" t="s">
        <v>89</v>
      </c>
      <c r="C369" s="25" t="s">
        <v>90</v>
      </c>
      <c r="D369" s="25" t="s">
        <v>123</v>
      </c>
      <c r="E369" s="65">
        <v>0</v>
      </c>
      <c r="F369" s="65">
        <v>20000</v>
      </c>
      <c r="G369" s="65">
        <f t="shared" si="16"/>
        <v>20000</v>
      </c>
      <c r="H369" s="23">
        <f>ROUND(IF($A369 ='Inflation Constants Table'!$E$1,E369,E369*(_xlfn.XLOOKUP($A369,'Inflation Constants Table'!$A:$A,'Inflation Constants Table'!$B:$B,0))),0)</f>
        <v>0</v>
      </c>
      <c r="I369" s="23">
        <f>ROUND(IF($A369 ='Inflation Constants Table'!$E$1,F369,F369*(_xlfn.XLOOKUP($A369,'Inflation Constants Table'!$A:$A,'Inflation Constants Table'!$B:$B,0))),0)</f>
        <v>21600</v>
      </c>
      <c r="J369" s="23">
        <f>ROUND(IF($A369 ='Inflation Constants Table'!$E$1,G369,G369*(_xlfn.XLOOKUP($A369,'Inflation Constants Table'!$A:$A,'Inflation Constants Table'!$B:$B,0))),0)</f>
        <v>21600</v>
      </c>
      <c r="K369" s="19">
        <f t="shared" si="17"/>
        <v>0</v>
      </c>
      <c r="L369" s="73">
        <f>_xlfn.XLOOKUP(A369,'SAPD GF as Pct of COSA GF'!A:A,'SAPD GF as Pct of COSA GF'!C:C)</f>
        <v>1631636678</v>
      </c>
      <c r="M369" s="19">
        <f t="shared" si="18"/>
        <v>1.3238241264885319E-5</v>
      </c>
    </row>
    <row r="370" spans="1:13">
      <c r="A370">
        <v>2023</v>
      </c>
      <c r="B370" t="s">
        <v>89</v>
      </c>
      <c r="C370" s="25" t="s">
        <v>90</v>
      </c>
      <c r="D370" s="25" t="s">
        <v>125</v>
      </c>
      <c r="E370" s="65">
        <v>42140966</v>
      </c>
      <c r="F370" s="65">
        <v>0</v>
      </c>
      <c r="G370" s="65">
        <f t="shared" si="16"/>
        <v>42140966</v>
      </c>
      <c r="H370" s="23">
        <f>ROUND(IF($A370 ='Inflation Constants Table'!$E$1,E370,E370*(_xlfn.XLOOKUP($A370,'Inflation Constants Table'!$A:$A,'Inflation Constants Table'!$B:$B,0))),0)</f>
        <v>45512243</v>
      </c>
      <c r="I370" s="23">
        <f>ROUND(IF($A370 ='Inflation Constants Table'!$E$1,F370,F370*(_xlfn.XLOOKUP($A370,'Inflation Constants Table'!$A:$A,'Inflation Constants Table'!$B:$B,0))),0)</f>
        <v>0</v>
      </c>
      <c r="J370" s="23">
        <f>ROUND(IF($A370 ='Inflation Constants Table'!$E$1,G370,G370*(_xlfn.XLOOKUP($A370,'Inflation Constants Table'!$A:$A,'Inflation Constants Table'!$B:$B,0))),0)</f>
        <v>45512243</v>
      </c>
      <c r="K370" s="19">
        <f t="shared" si="17"/>
        <v>1</v>
      </c>
      <c r="L370" s="73">
        <f>_xlfn.XLOOKUP(A370,'SAPD GF as Pct of COSA GF'!A:A,'SAPD GF as Pct of COSA GF'!C:C)</f>
        <v>1631636678</v>
      </c>
      <c r="M370" s="19">
        <f t="shared" si="18"/>
        <v>2.7893613580559629E-2</v>
      </c>
    </row>
    <row r="371" spans="1:13">
      <c r="A371">
        <v>2023</v>
      </c>
      <c r="B371" t="s">
        <v>89</v>
      </c>
      <c r="C371" s="25" t="s">
        <v>90</v>
      </c>
      <c r="D371" s="25" t="s">
        <v>126</v>
      </c>
      <c r="E371" s="65">
        <v>0</v>
      </c>
      <c r="F371" s="65">
        <v>5931127</v>
      </c>
      <c r="G371" s="65">
        <f t="shared" si="16"/>
        <v>5931127</v>
      </c>
      <c r="H371" s="23">
        <f>ROUND(IF($A371 ='Inflation Constants Table'!$E$1,E371,E371*(_xlfn.XLOOKUP($A371,'Inflation Constants Table'!$A:$A,'Inflation Constants Table'!$B:$B,0))),0)</f>
        <v>0</v>
      </c>
      <c r="I371" s="23">
        <f>ROUND(IF($A371 ='Inflation Constants Table'!$E$1,F371,F371*(_xlfn.XLOOKUP($A371,'Inflation Constants Table'!$A:$A,'Inflation Constants Table'!$B:$B,0))),0)</f>
        <v>6405617</v>
      </c>
      <c r="J371" s="23">
        <f>ROUND(IF($A371 ='Inflation Constants Table'!$E$1,G371,G371*(_xlfn.XLOOKUP($A371,'Inflation Constants Table'!$A:$A,'Inflation Constants Table'!$B:$B,0))),0)</f>
        <v>6405617</v>
      </c>
      <c r="K371" s="19">
        <f t="shared" si="17"/>
        <v>0</v>
      </c>
      <c r="L371" s="73">
        <f>_xlfn.XLOOKUP(A371,'SAPD GF as Pct of COSA GF'!A:A,'SAPD GF as Pct of COSA GF'!C:C)</f>
        <v>1631636678</v>
      </c>
      <c r="M371" s="19">
        <f t="shared" si="18"/>
        <v>3.925884411872727E-3</v>
      </c>
    </row>
    <row r="372" spans="1:13">
      <c r="A372">
        <v>2023</v>
      </c>
      <c r="B372" t="s">
        <v>89</v>
      </c>
      <c r="C372" s="25" t="s">
        <v>90</v>
      </c>
      <c r="D372" s="25" t="s">
        <v>127</v>
      </c>
      <c r="E372" s="65">
        <v>0</v>
      </c>
      <c r="F372" s="65">
        <v>623714</v>
      </c>
      <c r="G372" s="65">
        <f t="shared" si="16"/>
        <v>623714</v>
      </c>
      <c r="H372" s="23">
        <f>ROUND(IF($A372 ='Inflation Constants Table'!$E$1,E372,E372*(_xlfn.XLOOKUP($A372,'Inflation Constants Table'!$A:$A,'Inflation Constants Table'!$B:$B,0))),0)</f>
        <v>0</v>
      </c>
      <c r="I372" s="23">
        <f>ROUND(IF($A372 ='Inflation Constants Table'!$E$1,F372,F372*(_xlfn.XLOOKUP($A372,'Inflation Constants Table'!$A:$A,'Inflation Constants Table'!$B:$B,0))),0)</f>
        <v>673611</v>
      </c>
      <c r="J372" s="23">
        <f>ROUND(IF($A372 ='Inflation Constants Table'!$E$1,G372,G372*(_xlfn.XLOOKUP($A372,'Inflation Constants Table'!$A:$A,'Inflation Constants Table'!$B:$B,0))),0)</f>
        <v>673611</v>
      </c>
      <c r="K372" s="19">
        <f t="shared" si="17"/>
        <v>0</v>
      </c>
      <c r="L372" s="73">
        <f>_xlfn.XLOOKUP(A372,'SAPD GF as Pct of COSA GF'!A:A,'SAPD GF as Pct of COSA GF'!C:C)</f>
        <v>1631636678</v>
      </c>
      <c r="M372" s="19">
        <f t="shared" si="18"/>
        <v>4.1284374706854931E-4</v>
      </c>
    </row>
    <row r="373" spans="1:13">
      <c r="A373">
        <v>2023</v>
      </c>
      <c r="B373" t="s">
        <v>89</v>
      </c>
      <c r="C373" s="25" t="s">
        <v>90</v>
      </c>
      <c r="D373" s="25" t="s">
        <v>128</v>
      </c>
      <c r="E373" s="65">
        <v>0</v>
      </c>
      <c r="F373" s="65">
        <v>3875326</v>
      </c>
      <c r="G373" s="65">
        <f t="shared" si="16"/>
        <v>3875326</v>
      </c>
      <c r="H373" s="23">
        <f>ROUND(IF($A373 ='Inflation Constants Table'!$E$1,E373,E373*(_xlfn.XLOOKUP($A373,'Inflation Constants Table'!$A:$A,'Inflation Constants Table'!$B:$B,0))),0)</f>
        <v>0</v>
      </c>
      <c r="I373" s="23">
        <f>ROUND(IF($A373 ='Inflation Constants Table'!$E$1,F373,F373*(_xlfn.XLOOKUP($A373,'Inflation Constants Table'!$A:$A,'Inflation Constants Table'!$B:$B,0))),0)</f>
        <v>4185352</v>
      </c>
      <c r="J373" s="23">
        <f>ROUND(IF($A373 ='Inflation Constants Table'!$E$1,G373,G373*(_xlfn.XLOOKUP($A373,'Inflation Constants Table'!$A:$A,'Inflation Constants Table'!$B:$B,0))),0)</f>
        <v>4185352</v>
      </c>
      <c r="K373" s="19">
        <f t="shared" si="17"/>
        <v>0</v>
      </c>
      <c r="L373" s="73">
        <f>_xlfn.XLOOKUP(A373,'SAPD GF as Pct of COSA GF'!A:A,'SAPD GF as Pct of COSA GF'!C:C)</f>
        <v>1631636678</v>
      </c>
      <c r="M373" s="19">
        <f t="shared" si="18"/>
        <v>2.565124979373625E-3</v>
      </c>
    </row>
    <row r="374" spans="1:13">
      <c r="A374">
        <v>2023</v>
      </c>
      <c r="B374" t="s">
        <v>89</v>
      </c>
      <c r="C374" s="25" t="s">
        <v>90</v>
      </c>
      <c r="D374" s="25" t="s">
        <v>129</v>
      </c>
      <c r="E374" s="65">
        <v>0</v>
      </c>
      <c r="F374" s="65">
        <v>-563357</v>
      </c>
      <c r="G374" s="65">
        <f t="shared" si="16"/>
        <v>-563357</v>
      </c>
      <c r="H374" s="23">
        <f>ROUND(IF($A374 ='Inflation Constants Table'!$E$1,E374,E374*(_xlfn.XLOOKUP($A374,'Inflation Constants Table'!$A:$A,'Inflation Constants Table'!$B:$B,0))),0)</f>
        <v>0</v>
      </c>
      <c r="I374" s="23">
        <f>ROUND(IF($A374 ='Inflation Constants Table'!$E$1,F374,F374*(_xlfn.XLOOKUP($A374,'Inflation Constants Table'!$A:$A,'Inflation Constants Table'!$B:$B,0))),0)</f>
        <v>-608426</v>
      </c>
      <c r="J374" s="23">
        <f>ROUND(IF($A374 ='Inflation Constants Table'!$E$1,G374,G374*(_xlfn.XLOOKUP($A374,'Inflation Constants Table'!$A:$A,'Inflation Constants Table'!$B:$B,0))),0)</f>
        <v>-608426</v>
      </c>
      <c r="K374" s="19">
        <f t="shared" si="17"/>
        <v>0</v>
      </c>
      <c r="L374" s="73">
        <f>_xlfn.XLOOKUP(A374,'SAPD GF as Pct of COSA GF'!A:A,'SAPD GF as Pct of COSA GF'!C:C)</f>
        <v>1631636678</v>
      </c>
      <c r="M374" s="19">
        <f t="shared" si="18"/>
        <v>-3.7289306388097756E-4</v>
      </c>
    </row>
    <row r="375" spans="1:13">
      <c r="A375">
        <v>2023</v>
      </c>
      <c r="B375" t="s">
        <v>89</v>
      </c>
      <c r="C375" s="25" t="s">
        <v>130</v>
      </c>
      <c r="D375" s="25" t="s">
        <v>131</v>
      </c>
      <c r="E375" s="65">
        <v>0</v>
      </c>
      <c r="F375" s="65">
        <v>13955</v>
      </c>
      <c r="G375" s="65">
        <f t="shared" si="16"/>
        <v>13955</v>
      </c>
      <c r="H375" s="23">
        <f>ROUND(IF($A375 ='Inflation Constants Table'!$E$1,E375,E375*(_xlfn.XLOOKUP($A375,'Inflation Constants Table'!$A:$A,'Inflation Constants Table'!$B:$B,0))),0)</f>
        <v>0</v>
      </c>
      <c r="I375" s="23">
        <f>ROUND(IF($A375 ='Inflation Constants Table'!$E$1,F375,F375*(_xlfn.XLOOKUP($A375,'Inflation Constants Table'!$A:$A,'Inflation Constants Table'!$B:$B,0))),0)</f>
        <v>15071</v>
      </c>
      <c r="J375" s="23">
        <f>ROUND(IF($A375 ='Inflation Constants Table'!$E$1,G375,G375*(_xlfn.XLOOKUP($A375,'Inflation Constants Table'!$A:$A,'Inflation Constants Table'!$B:$B,0))),0)</f>
        <v>15071</v>
      </c>
      <c r="K375" s="19">
        <f t="shared" si="17"/>
        <v>0</v>
      </c>
      <c r="L375" s="73">
        <f>_xlfn.XLOOKUP(A375,'SAPD GF as Pct of COSA GF'!A:A,'SAPD GF as Pct of COSA GF'!C:C)</f>
        <v>1631636678</v>
      </c>
      <c r="M375" s="19">
        <f t="shared" si="18"/>
        <v>9.2367376899577146E-6</v>
      </c>
    </row>
    <row r="376" spans="1:13">
      <c r="A376">
        <v>2023</v>
      </c>
      <c r="B376" t="s">
        <v>89</v>
      </c>
      <c r="C376" s="25" t="s">
        <v>130</v>
      </c>
      <c r="D376" s="58" t="s">
        <v>132</v>
      </c>
      <c r="E376" s="65">
        <v>200000</v>
      </c>
      <c r="F376" s="65">
        <v>5735503</v>
      </c>
      <c r="G376" s="65">
        <f t="shared" si="16"/>
        <v>5935503</v>
      </c>
      <c r="H376" s="23">
        <f>ROUND(IF($A376 ='Inflation Constants Table'!$E$1,E376,E376*(_xlfn.XLOOKUP($A376,'Inflation Constants Table'!$A:$A,'Inflation Constants Table'!$B:$B,0))),0)</f>
        <v>216000</v>
      </c>
      <c r="I376" s="23">
        <f>ROUND(IF($A376 ='Inflation Constants Table'!$E$1,F376,F376*(_xlfn.XLOOKUP($A376,'Inflation Constants Table'!$A:$A,'Inflation Constants Table'!$B:$B,0))),0)</f>
        <v>6194343</v>
      </c>
      <c r="J376" s="23">
        <f>ROUND(IF($A376 ='Inflation Constants Table'!$E$1,G376,G376*(_xlfn.XLOOKUP($A376,'Inflation Constants Table'!$A:$A,'Inflation Constants Table'!$B:$B,0))),0)</f>
        <v>6410343</v>
      </c>
      <c r="K376" s="19">
        <f t="shared" si="17"/>
        <v>3.3695544840580294E-2</v>
      </c>
      <c r="L376" s="73">
        <f>_xlfn.XLOOKUP(A376,'SAPD GF as Pct of COSA GF'!A:A,'SAPD GF as Pct of COSA GF'!C:C)</f>
        <v>1631636678</v>
      </c>
      <c r="M376" s="19">
        <f t="shared" si="18"/>
        <v>3.928780890030961E-3</v>
      </c>
    </row>
    <row r="377" spans="1:13">
      <c r="A377">
        <v>2023</v>
      </c>
      <c r="B377" t="s">
        <v>89</v>
      </c>
      <c r="C377" s="25" t="s">
        <v>130</v>
      </c>
      <c r="D377" s="58" t="s">
        <v>133</v>
      </c>
      <c r="E377" s="65">
        <v>0</v>
      </c>
      <c r="F377" s="65">
        <v>295875</v>
      </c>
      <c r="G377" s="65">
        <f t="shared" si="16"/>
        <v>295875</v>
      </c>
      <c r="H377" s="23">
        <f>ROUND(IF($A377 ='Inflation Constants Table'!$E$1,E377,E377*(_xlfn.XLOOKUP($A377,'Inflation Constants Table'!$A:$A,'Inflation Constants Table'!$B:$B,0))),0)</f>
        <v>0</v>
      </c>
      <c r="I377" s="23">
        <f>ROUND(IF($A377 ='Inflation Constants Table'!$E$1,F377,F377*(_xlfn.XLOOKUP($A377,'Inflation Constants Table'!$A:$A,'Inflation Constants Table'!$B:$B,0))),0)</f>
        <v>319545</v>
      </c>
      <c r="J377" s="23">
        <f>ROUND(IF($A377 ='Inflation Constants Table'!$E$1,G377,G377*(_xlfn.XLOOKUP($A377,'Inflation Constants Table'!$A:$A,'Inflation Constants Table'!$B:$B,0))),0)</f>
        <v>319545</v>
      </c>
      <c r="K377" s="19">
        <f t="shared" si="17"/>
        <v>0</v>
      </c>
      <c r="L377" s="73">
        <f>_xlfn.XLOOKUP(A377,'SAPD GF as Pct of COSA GF'!A:A,'SAPD GF as Pct of COSA GF'!C:C)</f>
        <v>1631636678</v>
      </c>
      <c r="M377" s="19">
        <f t="shared" si="18"/>
        <v>1.958432317123972E-4</v>
      </c>
    </row>
    <row r="378" spans="1:13">
      <c r="A378">
        <v>2023</v>
      </c>
      <c r="B378" t="s">
        <v>89</v>
      </c>
      <c r="C378" s="25" t="s">
        <v>130</v>
      </c>
      <c r="D378" s="25" t="s">
        <v>134</v>
      </c>
      <c r="E378" s="65">
        <v>0</v>
      </c>
      <c r="F378" s="65">
        <v>370122</v>
      </c>
      <c r="G378" s="65">
        <f t="shared" si="16"/>
        <v>370122</v>
      </c>
      <c r="H378" s="23">
        <f>ROUND(IF($A378 ='Inflation Constants Table'!$E$1,E378,E378*(_xlfn.XLOOKUP($A378,'Inflation Constants Table'!$A:$A,'Inflation Constants Table'!$B:$B,0))),0)</f>
        <v>0</v>
      </c>
      <c r="I378" s="23">
        <f>ROUND(IF($A378 ='Inflation Constants Table'!$E$1,F378,F378*(_xlfn.XLOOKUP($A378,'Inflation Constants Table'!$A:$A,'Inflation Constants Table'!$B:$B,0))),0)</f>
        <v>399732</v>
      </c>
      <c r="J378" s="23">
        <f>ROUND(IF($A378 ='Inflation Constants Table'!$E$1,G378,G378*(_xlfn.XLOOKUP($A378,'Inflation Constants Table'!$A:$A,'Inflation Constants Table'!$B:$B,0))),0)</f>
        <v>399732</v>
      </c>
      <c r="K378" s="19">
        <f t="shared" si="17"/>
        <v>0</v>
      </c>
      <c r="L378" s="73">
        <f>_xlfn.XLOOKUP(A378,'SAPD GF as Pct of COSA GF'!A:A,'SAPD GF as Pct of COSA GF'!C:C)</f>
        <v>1631636678</v>
      </c>
      <c r="M378" s="19">
        <f t="shared" si="18"/>
        <v>2.449883637636638E-4</v>
      </c>
    </row>
    <row r="379" spans="1:13">
      <c r="A379">
        <v>2023</v>
      </c>
      <c r="B379" t="s">
        <v>89</v>
      </c>
      <c r="C379" s="25" t="s">
        <v>130</v>
      </c>
      <c r="D379" s="58" t="s">
        <v>135</v>
      </c>
      <c r="E379" s="65">
        <v>0</v>
      </c>
      <c r="F379" s="65">
        <v>6953441</v>
      </c>
      <c r="G379" s="65">
        <f t="shared" si="16"/>
        <v>6953441</v>
      </c>
      <c r="H379" s="23">
        <f>ROUND(IF($A379 ='Inflation Constants Table'!$E$1,E379,E379*(_xlfn.XLOOKUP($A379,'Inflation Constants Table'!$A:$A,'Inflation Constants Table'!$B:$B,0))),0)</f>
        <v>0</v>
      </c>
      <c r="I379" s="23">
        <f>ROUND(IF($A379 ='Inflation Constants Table'!$E$1,F379,F379*(_xlfn.XLOOKUP($A379,'Inflation Constants Table'!$A:$A,'Inflation Constants Table'!$B:$B,0))),0)</f>
        <v>7509716</v>
      </c>
      <c r="J379" s="23">
        <f>ROUND(IF($A379 ='Inflation Constants Table'!$E$1,G379,G379*(_xlfn.XLOOKUP($A379,'Inflation Constants Table'!$A:$A,'Inflation Constants Table'!$B:$B,0))),0)</f>
        <v>7509716</v>
      </c>
      <c r="K379" s="19">
        <f t="shared" si="17"/>
        <v>0</v>
      </c>
      <c r="L379" s="73">
        <f>_xlfn.XLOOKUP(A379,'SAPD GF as Pct of COSA GF'!A:A,'SAPD GF as Pct of COSA GF'!C:C)</f>
        <v>1631636678</v>
      </c>
      <c r="M379" s="19">
        <f t="shared" si="18"/>
        <v>4.6025663073504409E-3</v>
      </c>
    </row>
    <row r="380" spans="1:13">
      <c r="A380">
        <v>2023</v>
      </c>
      <c r="B380" t="s">
        <v>89</v>
      </c>
      <c r="C380" s="25" t="s">
        <v>130</v>
      </c>
      <c r="D380" s="58" t="s">
        <v>136</v>
      </c>
      <c r="E380" s="65">
        <v>0</v>
      </c>
      <c r="F380" s="65">
        <v>60156</v>
      </c>
      <c r="G380" s="65">
        <f t="shared" si="16"/>
        <v>60156</v>
      </c>
      <c r="H380" s="23">
        <f>ROUND(IF($A380 ='Inflation Constants Table'!$E$1,E380,E380*(_xlfn.XLOOKUP($A380,'Inflation Constants Table'!$A:$A,'Inflation Constants Table'!$B:$B,0))),0)</f>
        <v>0</v>
      </c>
      <c r="I380" s="23">
        <f>ROUND(IF($A380 ='Inflation Constants Table'!$E$1,F380,F380*(_xlfn.XLOOKUP($A380,'Inflation Constants Table'!$A:$A,'Inflation Constants Table'!$B:$B,0))),0)</f>
        <v>64968</v>
      </c>
      <c r="J380" s="23">
        <f>ROUND(IF($A380 ='Inflation Constants Table'!$E$1,G380,G380*(_xlfn.XLOOKUP($A380,'Inflation Constants Table'!$A:$A,'Inflation Constants Table'!$B:$B,0))),0)</f>
        <v>64968</v>
      </c>
      <c r="K380" s="19">
        <f t="shared" si="17"/>
        <v>0</v>
      </c>
      <c r="L380" s="73">
        <f>_xlfn.XLOOKUP(A380,'SAPD GF as Pct of COSA GF'!A:A,'SAPD GF as Pct of COSA GF'!C:C)</f>
        <v>1631636678</v>
      </c>
      <c r="M380" s="19">
        <f t="shared" si="18"/>
        <v>3.9817687893382842E-5</v>
      </c>
    </row>
    <row r="381" spans="1:13">
      <c r="A381">
        <v>2023</v>
      </c>
      <c r="B381" t="s">
        <v>89</v>
      </c>
      <c r="C381" s="25" t="s">
        <v>130</v>
      </c>
      <c r="D381" s="25" t="s">
        <v>137</v>
      </c>
      <c r="E381" s="65">
        <v>0</v>
      </c>
      <c r="F381" s="65">
        <v>31505</v>
      </c>
      <c r="G381" s="65">
        <f t="shared" si="16"/>
        <v>31505</v>
      </c>
      <c r="H381" s="23">
        <f>ROUND(IF($A381 ='Inflation Constants Table'!$E$1,E381,E381*(_xlfn.XLOOKUP($A381,'Inflation Constants Table'!$A:$A,'Inflation Constants Table'!$B:$B,0))),0)</f>
        <v>0</v>
      </c>
      <c r="I381" s="23">
        <f>ROUND(IF($A381 ='Inflation Constants Table'!$E$1,F381,F381*(_xlfn.XLOOKUP($A381,'Inflation Constants Table'!$A:$A,'Inflation Constants Table'!$B:$B,0))),0)</f>
        <v>34025</v>
      </c>
      <c r="J381" s="23">
        <f>ROUND(IF($A381 ='Inflation Constants Table'!$E$1,G381,G381*(_xlfn.XLOOKUP($A381,'Inflation Constants Table'!$A:$A,'Inflation Constants Table'!$B:$B,0))),0)</f>
        <v>34025</v>
      </c>
      <c r="K381" s="19">
        <f t="shared" si="17"/>
        <v>0</v>
      </c>
      <c r="L381" s="73">
        <f>_xlfn.XLOOKUP(A381,'SAPD GF as Pct of COSA GF'!A:A,'SAPD GF as Pct of COSA GF'!C:C)</f>
        <v>1631636678</v>
      </c>
      <c r="M381" s="19">
        <f t="shared" si="18"/>
        <v>2.0853294399894581E-5</v>
      </c>
    </row>
    <row r="382" spans="1:13">
      <c r="A382">
        <v>2023</v>
      </c>
      <c r="B382" t="s">
        <v>89</v>
      </c>
      <c r="C382" s="25" t="s">
        <v>130</v>
      </c>
      <c r="D382" s="25" t="s">
        <v>138</v>
      </c>
      <c r="E382" s="65">
        <v>0</v>
      </c>
      <c r="F382" s="65">
        <v>152275</v>
      </c>
      <c r="G382" s="65">
        <f t="shared" si="16"/>
        <v>152275</v>
      </c>
      <c r="H382" s="23">
        <f>ROUND(IF($A382 ='Inflation Constants Table'!$E$1,E382,E382*(_xlfn.XLOOKUP($A382,'Inflation Constants Table'!$A:$A,'Inflation Constants Table'!$B:$B,0))),0)</f>
        <v>0</v>
      </c>
      <c r="I382" s="23">
        <f>ROUND(IF($A382 ='Inflation Constants Table'!$E$1,F382,F382*(_xlfn.XLOOKUP($A382,'Inflation Constants Table'!$A:$A,'Inflation Constants Table'!$B:$B,0))),0)</f>
        <v>164457</v>
      </c>
      <c r="J382" s="23">
        <f>ROUND(IF($A382 ='Inflation Constants Table'!$E$1,G382,G382*(_xlfn.XLOOKUP($A382,'Inflation Constants Table'!$A:$A,'Inflation Constants Table'!$B:$B,0))),0)</f>
        <v>164457</v>
      </c>
      <c r="K382" s="19">
        <f t="shared" si="17"/>
        <v>0</v>
      </c>
      <c r="L382" s="73">
        <f>_xlfn.XLOOKUP(A382,'SAPD GF as Pct of COSA GF'!A:A,'SAPD GF as Pct of COSA GF'!C:C)</f>
        <v>1631636678</v>
      </c>
      <c r="M382" s="19">
        <f t="shared" si="18"/>
        <v>1.007926594305206E-4</v>
      </c>
    </row>
    <row r="383" spans="1:13">
      <c r="A383">
        <v>2023</v>
      </c>
      <c r="B383" t="s">
        <v>89</v>
      </c>
      <c r="C383" s="25" t="s">
        <v>130</v>
      </c>
      <c r="D383" s="25" t="s">
        <v>139</v>
      </c>
      <c r="E383" s="65">
        <v>0</v>
      </c>
      <c r="F383" s="65">
        <v>23351</v>
      </c>
      <c r="G383" s="65">
        <f t="shared" si="16"/>
        <v>23351</v>
      </c>
      <c r="H383" s="23">
        <f>ROUND(IF($A383 ='Inflation Constants Table'!$E$1,E383,E383*(_xlfn.XLOOKUP($A383,'Inflation Constants Table'!$A:$A,'Inflation Constants Table'!$B:$B,0))),0)</f>
        <v>0</v>
      </c>
      <c r="I383" s="23">
        <f>ROUND(IF($A383 ='Inflation Constants Table'!$E$1,F383,F383*(_xlfn.XLOOKUP($A383,'Inflation Constants Table'!$A:$A,'Inflation Constants Table'!$B:$B,0))),0)</f>
        <v>25219</v>
      </c>
      <c r="J383" s="23">
        <f>ROUND(IF($A383 ='Inflation Constants Table'!$E$1,G383,G383*(_xlfn.XLOOKUP($A383,'Inflation Constants Table'!$A:$A,'Inflation Constants Table'!$B:$B,0))),0)</f>
        <v>25219</v>
      </c>
      <c r="K383" s="19">
        <f t="shared" si="17"/>
        <v>0</v>
      </c>
      <c r="L383" s="73">
        <f>_xlfn.XLOOKUP(A383,'SAPD GF as Pct of COSA GF'!A:A,'SAPD GF as Pct of COSA GF'!C:C)</f>
        <v>1631636678</v>
      </c>
      <c r="M383" s="19">
        <f t="shared" si="18"/>
        <v>1.545625955829365E-5</v>
      </c>
    </row>
    <row r="384" spans="1:13">
      <c r="A384">
        <v>2023</v>
      </c>
      <c r="B384" t="s">
        <v>89</v>
      </c>
      <c r="C384" s="25" t="s">
        <v>130</v>
      </c>
      <c r="D384" s="58" t="s">
        <v>140</v>
      </c>
      <c r="E384" s="65">
        <v>0</v>
      </c>
      <c r="F384" s="65">
        <v>78724</v>
      </c>
      <c r="G384" s="65">
        <f t="shared" si="16"/>
        <v>78724</v>
      </c>
      <c r="H384" s="23">
        <f>ROUND(IF($A384 ='Inflation Constants Table'!$E$1,E384,E384*(_xlfn.XLOOKUP($A384,'Inflation Constants Table'!$A:$A,'Inflation Constants Table'!$B:$B,0))),0)</f>
        <v>0</v>
      </c>
      <c r="I384" s="23">
        <f>ROUND(IF($A384 ='Inflation Constants Table'!$E$1,F384,F384*(_xlfn.XLOOKUP($A384,'Inflation Constants Table'!$A:$A,'Inflation Constants Table'!$B:$B,0))),0)</f>
        <v>85022</v>
      </c>
      <c r="J384" s="23">
        <f>ROUND(IF($A384 ='Inflation Constants Table'!$E$1,G384,G384*(_xlfn.XLOOKUP($A384,'Inflation Constants Table'!$A:$A,'Inflation Constants Table'!$B:$B,0))),0)</f>
        <v>85022</v>
      </c>
      <c r="K384" s="19">
        <f t="shared" si="17"/>
        <v>0</v>
      </c>
      <c r="L384" s="73">
        <f>_xlfn.XLOOKUP(A384,'SAPD GF as Pct of COSA GF'!A:A,'SAPD GF as Pct of COSA GF'!C:C)</f>
        <v>1631636678</v>
      </c>
      <c r="M384" s="19">
        <f t="shared" si="18"/>
        <v>5.2108414297364796E-5</v>
      </c>
    </row>
    <row r="385" spans="1:13">
      <c r="A385">
        <v>2023</v>
      </c>
      <c r="B385" t="s">
        <v>89</v>
      </c>
      <c r="C385" s="25" t="s">
        <v>130</v>
      </c>
      <c r="D385" s="25" t="s">
        <v>141</v>
      </c>
      <c r="E385" s="65">
        <v>0</v>
      </c>
      <c r="F385" s="65">
        <v>872</v>
      </c>
      <c r="G385" s="65">
        <f t="shared" si="16"/>
        <v>872</v>
      </c>
      <c r="H385" s="23">
        <f>ROUND(IF($A385 ='Inflation Constants Table'!$E$1,E385,E385*(_xlfn.XLOOKUP($A385,'Inflation Constants Table'!$A:$A,'Inflation Constants Table'!$B:$B,0))),0)</f>
        <v>0</v>
      </c>
      <c r="I385" s="23">
        <f>ROUND(IF($A385 ='Inflation Constants Table'!$E$1,F385,F385*(_xlfn.XLOOKUP($A385,'Inflation Constants Table'!$A:$A,'Inflation Constants Table'!$B:$B,0))),0)</f>
        <v>942</v>
      </c>
      <c r="J385" s="23">
        <f>ROUND(IF($A385 ='Inflation Constants Table'!$E$1,G385,G385*(_xlfn.XLOOKUP($A385,'Inflation Constants Table'!$A:$A,'Inflation Constants Table'!$B:$B,0))),0)</f>
        <v>942</v>
      </c>
      <c r="K385" s="19">
        <f t="shared" si="17"/>
        <v>0</v>
      </c>
      <c r="L385" s="73">
        <f>_xlfn.XLOOKUP(A385,'SAPD GF as Pct of COSA GF'!A:A,'SAPD GF as Pct of COSA GF'!C:C)</f>
        <v>1631636678</v>
      </c>
      <c r="M385" s="19">
        <f t="shared" si="18"/>
        <v>5.7733441071860979E-7</v>
      </c>
    </row>
    <row r="386" spans="1:13">
      <c r="A386">
        <v>2023</v>
      </c>
      <c r="B386" t="s">
        <v>89</v>
      </c>
      <c r="C386" s="25" t="s">
        <v>130</v>
      </c>
      <c r="D386" s="58" t="s">
        <v>142</v>
      </c>
      <c r="E386" s="65">
        <v>0</v>
      </c>
      <c r="F386" s="65">
        <v>978490</v>
      </c>
      <c r="G386" s="65">
        <f t="shared" si="16"/>
        <v>978490</v>
      </c>
      <c r="H386" s="23">
        <f>ROUND(IF($A386 ='Inflation Constants Table'!$E$1,E386,E386*(_xlfn.XLOOKUP($A386,'Inflation Constants Table'!$A:$A,'Inflation Constants Table'!$B:$B,0))),0)</f>
        <v>0</v>
      </c>
      <c r="I386" s="23">
        <f>ROUND(IF($A386 ='Inflation Constants Table'!$E$1,F386,F386*(_xlfn.XLOOKUP($A386,'Inflation Constants Table'!$A:$A,'Inflation Constants Table'!$B:$B,0))),0)</f>
        <v>1056769</v>
      </c>
      <c r="J386" s="23">
        <f>ROUND(IF($A386 ='Inflation Constants Table'!$E$1,G386,G386*(_xlfn.XLOOKUP($A386,'Inflation Constants Table'!$A:$A,'Inflation Constants Table'!$B:$B,0))),0)</f>
        <v>1056769</v>
      </c>
      <c r="K386" s="19">
        <f t="shared" si="17"/>
        <v>0</v>
      </c>
      <c r="L386" s="73">
        <f>_xlfn.XLOOKUP(A386,'SAPD GF as Pct of COSA GF'!A:A,'SAPD GF as Pct of COSA GF'!C:C)</f>
        <v>1631636678</v>
      </c>
      <c r="M386" s="19">
        <f t="shared" si="18"/>
        <v>6.4767421218757382E-4</v>
      </c>
    </row>
    <row r="387" spans="1:13">
      <c r="A387">
        <v>2023</v>
      </c>
      <c r="B387" t="s">
        <v>89</v>
      </c>
      <c r="C387" s="25" t="s">
        <v>130</v>
      </c>
      <c r="D387" s="25" t="s">
        <v>143</v>
      </c>
      <c r="E387" s="65">
        <v>0</v>
      </c>
      <c r="F387" s="65">
        <v>3240</v>
      </c>
      <c r="G387" s="65">
        <f t="shared" ref="G387:G450" si="19">E387+F387</f>
        <v>3240</v>
      </c>
      <c r="H387" s="23">
        <f>ROUND(IF($A387 ='Inflation Constants Table'!$E$1,E387,E387*(_xlfn.XLOOKUP($A387,'Inflation Constants Table'!$A:$A,'Inflation Constants Table'!$B:$B,0))),0)</f>
        <v>0</v>
      </c>
      <c r="I387" s="23">
        <f>ROUND(IF($A387 ='Inflation Constants Table'!$E$1,F387,F387*(_xlfn.XLOOKUP($A387,'Inflation Constants Table'!$A:$A,'Inflation Constants Table'!$B:$B,0))),0)</f>
        <v>3499</v>
      </c>
      <c r="J387" s="23">
        <f>ROUND(IF($A387 ='Inflation Constants Table'!$E$1,G387,G387*(_xlfn.XLOOKUP($A387,'Inflation Constants Table'!$A:$A,'Inflation Constants Table'!$B:$B,0))),0)</f>
        <v>3499</v>
      </c>
      <c r="K387" s="19">
        <f t="shared" ref="K387:K450" si="20">IF(J387 = 0, 0, H387/J387)</f>
        <v>0</v>
      </c>
      <c r="L387" s="73">
        <f>_xlfn.XLOOKUP(A387,'SAPD GF as Pct of COSA GF'!A:A,'SAPD GF as Pct of COSA GF'!C:C)</f>
        <v>1631636678</v>
      </c>
      <c r="M387" s="19">
        <f t="shared" ref="M387:M450" si="21">J387/L387</f>
        <v>2.1444725086034133E-6</v>
      </c>
    </row>
    <row r="388" spans="1:13">
      <c r="A388">
        <v>2023</v>
      </c>
      <c r="B388" t="s">
        <v>89</v>
      </c>
      <c r="C388" s="25" t="s">
        <v>130</v>
      </c>
      <c r="D388" s="25" t="s">
        <v>144</v>
      </c>
      <c r="E388" s="65">
        <v>0</v>
      </c>
      <c r="F388" s="65">
        <v>897</v>
      </c>
      <c r="G388" s="65">
        <f t="shared" si="19"/>
        <v>897</v>
      </c>
      <c r="H388" s="23">
        <f>ROUND(IF($A388 ='Inflation Constants Table'!$E$1,E388,E388*(_xlfn.XLOOKUP($A388,'Inflation Constants Table'!$A:$A,'Inflation Constants Table'!$B:$B,0))),0)</f>
        <v>0</v>
      </c>
      <c r="I388" s="23">
        <f>ROUND(IF($A388 ='Inflation Constants Table'!$E$1,F388,F388*(_xlfn.XLOOKUP($A388,'Inflation Constants Table'!$A:$A,'Inflation Constants Table'!$B:$B,0))),0)</f>
        <v>969</v>
      </c>
      <c r="J388" s="23">
        <f>ROUND(IF($A388 ='Inflation Constants Table'!$E$1,G388,G388*(_xlfn.XLOOKUP($A388,'Inflation Constants Table'!$A:$A,'Inflation Constants Table'!$B:$B,0))),0)</f>
        <v>969</v>
      </c>
      <c r="K388" s="19">
        <f t="shared" si="20"/>
        <v>0</v>
      </c>
      <c r="L388" s="73">
        <f>_xlfn.XLOOKUP(A388,'SAPD GF as Pct of COSA GF'!A:A,'SAPD GF as Pct of COSA GF'!C:C)</f>
        <v>1631636678</v>
      </c>
      <c r="M388" s="19">
        <f t="shared" si="21"/>
        <v>5.9388221229971636E-7</v>
      </c>
    </row>
    <row r="389" spans="1:13">
      <c r="A389">
        <v>2023</v>
      </c>
      <c r="B389" t="s">
        <v>89</v>
      </c>
      <c r="C389" s="25" t="s">
        <v>130</v>
      </c>
      <c r="D389" s="58" t="s">
        <v>145</v>
      </c>
      <c r="E389" s="65">
        <v>1426672</v>
      </c>
      <c r="F389" s="65">
        <v>466358</v>
      </c>
      <c r="G389" s="65">
        <f t="shared" si="19"/>
        <v>1893030</v>
      </c>
      <c r="H389" s="23">
        <f>ROUND(IF($A389 ='Inflation Constants Table'!$E$1,E389,E389*(_xlfn.XLOOKUP($A389,'Inflation Constants Table'!$A:$A,'Inflation Constants Table'!$B:$B,0))),0)</f>
        <v>1540806</v>
      </c>
      <c r="I389" s="23">
        <f>ROUND(IF($A389 ='Inflation Constants Table'!$E$1,F389,F389*(_xlfn.XLOOKUP($A389,'Inflation Constants Table'!$A:$A,'Inflation Constants Table'!$B:$B,0))),0)</f>
        <v>503667</v>
      </c>
      <c r="J389" s="23">
        <f>ROUND(IF($A389 ='Inflation Constants Table'!$E$1,G389,G389*(_xlfn.XLOOKUP($A389,'Inflation Constants Table'!$A:$A,'Inflation Constants Table'!$B:$B,0))),0)</f>
        <v>2044472</v>
      </c>
      <c r="K389" s="19">
        <f t="shared" si="20"/>
        <v>0.75364495087240124</v>
      </c>
      <c r="L389" s="73">
        <f>_xlfn.XLOOKUP(A389,'SAPD GF as Pct of COSA GF'!A:A,'SAPD GF as Pct of COSA GF'!C:C)</f>
        <v>1631636678</v>
      </c>
      <c r="M389" s="19">
        <f t="shared" si="21"/>
        <v>1.2530191479306768E-3</v>
      </c>
    </row>
    <row r="390" spans="1:13">
      <c r="A390">
        <v>2023</v>
      </c>
      <c r="B390" t="s">
        <v>89</v>
      </c>
      <c r="C390" s="25" t="s">
        <v>130</v>
      </c>
      <c r="D390" s="25" t="s">
        <v>146</v>
      </c>
      <c r="E390" s="65">
        <v>0</v>
      </c>
      <c r="F390" s="65">
        <v>253437</v>
      </c>
      <c r="G390" s="65">
        <f t="shared" si="19"/>
        <v>253437</v>
      </c>
      <c r="H390" s="23">
        <f>ROUND(IF($A390 ='Inflation Constants Table'!$E$1,E390,E390*(_xlfn.XLOOKUP($A390,'Inflation Constants Table'!$A:$A,'Inflation Constants Table'!$B:$B,0))),0)</f>
        <v>0</v>
      </c>
      <c r="I390" s="23">
        <f>ROUND(IF($A390 ='Inflation Constants Table'!$E$1,F390,F390*(_xlfn.XLOOKUP($A390,'Inflation Constants Table'!$A:$A,'Inflation Constants Table'!$B:$B,0))),0)</f>
        <v>273712</v>
      </c>
      <c r="J390" s="23">
        <f>ROUND(IF($A390 ='Inflation Constants Table'!$E$1,G390,G390*(_xlfn.XLOOKUP($A390,'Inflation Constants Table'!$A:$A,'Inflation Constants Table'!$B:$B,0))),0)</f>
        <v>273712</v>
      </c>
      <c r="K390" s="19">
        <f t="shared" si="20"/>
        <v>0</v>
      </c>
      <c r="L390" s="73">
        <f>_xlfn.XLOOKUP(A390,'SAPD GF as Pct of COSA GF'!A:A,'SAPD GF as Pct of COSA GF'!C:C)</f>
        <v>1631636678</v>
      </c>
      <c r="M390" s="19">
        <f t="shared" si="21"/>
        <v>1.6775303208769863E-4</v>
      </c>
    </row>
    <row r="391" spans="1:13">
      <c r="A391">
        <v>2023</v>
      </c>
      <c r="B391" t="s">
        <v>89</v>
      </c>
      <c r="C391" s="25" t="s">
        <v>130</v>
      </c>
      <c r="D391" s="25" t="s">
        <v>147</v>
      </c>
      <c r="E391" s="65">
        <v>0</v>
      </c>
      <c r="F391" s="65">
        <v>71263</v>
      </c>
      <c r="G391" s="65">
        <f t="shared" si="19"/>
        <v>71263</v>
      </c>
      <c r="H391" s="23">
        <f>ROUND(IF($A391 ='Inflation Constants Table'!$E$1,E391,E391*(_xlfn.XLOOKUP($A391,'Inflation Constants Table'!$A:$A,'Inflation Constants Table'!$B:$B,0))),0)</f>
        <v>0</v>
      </c>
      <c r="I391" s="23">
        <f>ROUND(IF($A391 ='Inflation Constants Table'!$E$1,F391,F391*(_xlfn.XLOOKUP($A391,'Inflation Constants Table'!$A:$A,'Inflation Constants Table'!$B:$B,0))),0)</f>
        <v>76964</v>
      </c>
      <c r="J391" s="23">
        <f>ROUND(IF($A391 ='Inflation Constants Table'!$E$1,G391,G391*(_xlfn.XLOOKUP($A391,'Inflation Constants Table'!$A:$A,'Inflation Constants Table'!$B:$B,0))),0)</f>
        <v>76964</v>
      </c>
      <c r="K391" s="19">
        <f t="shared" si="20"/>
        <v>0</v>
      </c>
      <c r="L391" s="73">
        <f>_xlfn.XLOOKUP(A391,'SAPD GF as Pct of COSA GF'!A:A,'SAPD GF as Pct of COSA GF'!C:C)</f>
        <v>1631636678</v>
      </c>
      <c r="M391" s="19">
        <f t="shared" si="21"/>
        <v>4.7169814847714526E-5</v>
      </c>
    </row>
    <row r="392" spans="1:13">
      <c r="A392">
        <v>2023</v>
      </c>
      <c r="B392" t="s">
        <v>89</v>
      </c>
      <c r="C392" s="25" t="s">
        <v>130</v>
      </c>
      <c r="D392" s="25" t="s">
        <v>148</v>
      </c>
      <c r="E392" s="65">
        <v>0</v>
      </c>
      <c r="F392" s="65">
        <v>20500</v>
      </c>
      <c r="G392" s="65">
        <f t="shared" si="19"/>
        <v>20500</v>
      </c>
      <c r="H392" s="23">
        <f>ROUND(IF($A392 ='Inflation Constants Table'!$E$1,E392,E392*(_xlfn.XLOOKUP($A392,'Inflation Constants Table'!$A:$A,'Inflation Constants Table'!$B:$B,0))),0)</f>
        <v>0</v>
      </c>
      <c r="I392" s="23">
        <f>ROUND(IF($A392 ='Inflation Constants Table'!$E$1,F392,F392*(_xlfn.XLOOKUP($A392,'Inflation Constants Table'!$A:$A,'Inflation Constants Table'!$B:$B,0))),0)</f>
        <v>22140</v>
      </c>
      <c r="J392" s="23">
        <f>ROUND(IF($A392 ='Inflation Constants Table'!$E$1,G392,G392*(_xlfn.XLOOKUP($A392,'Inflation Constants Table'!$A:$A,'Inflation Constants Table'!$B:$B,0))),0)</f>
        <v>22140</v>
      </c>
      <c r="K392" s="19">
        <f t="shared" si="20"/>
        <v>0</v>
      </c>
      <c r="L392" s="73">
        <f>_xlfn.XLOOKUP(A392,'SAPD GF as Pct of COSA GF'!A:A,'SAPD GF as Pct of COSA GF'!C:C)</f>
        <v>1631636678</v>
      </c>
      <c r="M392" s="19">
        <f t="shared" si="21"/>
        <v>1.3569197296507451E-5</v>
      </c>
    </row>
    <row r="393" spans="1:13">
      <c r="A393">
        <v>2023</v>
      </c>
      <c r="B393" t="s">
        <v>89</v>
      </c>
      <c r="C393" s="25" t="s">
        <v>130</v>
      </c>
      <c r="D393" s="25" t="s">
        <v>149</v>
      </c>
      <c r="E393" s="65">
        <v>0</v>
      </c>
      <c r="F393" s="65">
        <v>458948</v>
      </c>
      <c r="G393" s="65">
        <f t="shared" si="19"/>
        <v>458948</v>
      </c>
      <c r="H393" s="23">
        <f>ROUND(IF($A393 ='Inflation Constants Table'!$E$1,E393,E393*(_xlfn.XLOOKUP($A393,'Inflation Constants Table'!$A:$A,'Inflation Constants Table'!$B:$B,0))),0)</f>
        <v>0</v>
      </c>
      <c r="I393" s="23">
        <f>ROUND(IF($A393 ='Inflation Constants Table'!$E$1,F393,F393*(_xlfn.XLOOKUP($A393,'Inflation Constants Table'!$A:$A,'Inflation Constants Table'!$B:$B,0))),0)</f>
        <v>495664</v>
      </c>
      <c r="J393" s="23">
        <f>ROUND(IF($A393 ='Inflation Constants Table'!$E$1,G393,G393*(_xlfn.XLOOKUP($A393,'Inflation Constants Table'!$A:$A,'Inflation Constants Table'!$B:$B,0))),0)</f>
        <v>495664</v>
      </c>
      <c r="K393" s="19">
        <f t="shared" si="20"/>
        <v>0</v>
      </c>
      <c r="L393" s="73">
        <f>_xlfn.XLOOKUP(A393,'SAPD GF as Pct of COSA GF'!A:A,'SAPD GF as Pct of COSA GF'!C:C)</f>
        <v>1631636678</v>
      </c>
      <c r="M393" s="19">
        <f t="shared" si="21"/>
        <v>3.0378331566287579E-4</v>
      </c>
    </row>
    <row r="394" spans="1:13">
      <c r="A394">
        <v>2023</v>
      </c>
      <c r="B394" t="s">
        <v>89</v>
      </c>
      <c r="C394" s="25" t="s">
        <v>130</v>
      </c>
      <c r="D394" s="25" t="s">
        <v>150</v>
      </c>
      <c r="E394" s="65">
        <v>1558399</v>
      </c>
      <c r="F394" s="65">
        <v>507785</v>
      </c>
      <c r="G394" s="65">
        <f t="shared" si="19"/>
        <v>2066184</v>
      </c>
      <c r="H394" s="23">
        <f>ROUND(IF($A394 ='Inflation Constants Table'!$E$1,E394,E394*(_xlfn.XLOOKUP($A394,'Inflation Constants Table'!$A:$A,'Inflation Constants Table'!$B:$B,0))),0)</f>
        <v>1683071</v>
      </c>
      <c r="I394" s="23">
        <f>ROUND(IF($A394 ='Inflation Constants Table'!$E$1,F394,F394*(_xlfn.XLOOKUP($A394,'Inflation Constants Table'!$A:$A,'Inflation Constants Table'!$B:$B,0))),0)</f>
        <v>548408</v>
      </c>
      <c r="J394" s="23">
        <f>ROUND(IF($A394 ='Inflation Constants Table'!$E$1,G394,G394*(_xlfn.XLOOKUP($A394,'Inflation Constants Table'!$A:$A,'Inflation Constants Table'!$B:$B,0))),0)</f>
        <v>2231479</v>
      </c>
      <c r="K394" s="19">
        <f t="shared" si="20"/>
        <v>0.75424012504711002</v>
      </c>
      <c r="L394" s="73">
        <f>_xlfn.XLOOKUP(A394,'SAPD GF as Pct of COSA GF'!A:A,'SAPD GF as Pct of COSA GF'!C:C)</f>
        <v>1631636678</v>
      </c>
      <c r="M394" s="19">
        <f t="shared" si="21"/>
        <v>1.3676322860891217E-3</v>
      </c>
    </row>
    <row r="395" spans="1:13">
      <c r="A395">
        <v>2023</v>
      </c>
      <c r="B395" t="s">
        <v>89</v>
      </c>
      <c r="C395" s="25" t="s">
        <v>130</v>
      </c>
      <c r="D395" s="25" t="s">
        <v>151</v>
      </c>
      <c r="E395" s="65">
        <v>0</v>
      </c>
      <c r="F395" s="65">
        <v>494720</v>
      </c>
      <c r="G395" s="65">
        <f t="shared" si="19"/>
        <v>494720</v>
      </c>
      <c r="H395" s="23">
        <f>ROUND(IF($A395 ='Inflation Constants Table'!$E$1,E395,E395*(_xlfn.XLOOKUP($A395,'Inflation Constants Table'!$A:$A,'Inflation Constants Table'!$B:$B,0))),0)</f>
        <v>0</v>
      </c>
      <c r="I395" s="23">
        <f>ROUND(IF($A395 ='Inflation Constants Table'!$E$1,F395,F395*(_xlfn.XLOOKUP($A395,'Inflation Constants Table'!$A:$A,'Inflation Constants Table'!$B:$B,0))),0)</f>
        <v>534298</v>
      </c>
      <c r="J395" s="23">
        <f>ROUND(IF($A395 ='Inflation Constants Table'!$E$1,G395,G395*(_xlfn.XLOOKUP($A395,'Inflation Constants Table'!$A:$A,'Inflation Constants Table'!$B:$B,0))),0)</f>
        <v>534298</v>
      </c>
      <c r="K395" s="19">
        <f t="shared" si="20"/>
        <v>0</v>
      </c>
      <c r="L395" s="73">
        <f>_xlfn.XLOOKUP(A395,'SAPD GF as Pct of COSA GF'!A:A,'SAPD GF as Pct of COSA GF'!C:C)</f>
        <v>1631636678</v>
      </c>
      <c r="M395" s="19">
        <f t="shared" si="21"/>
        <v>3.2746138108081927E-4</v>
      </c>
    </row>
    <row r="396" spans="1:13">
      <c r="A396">
        <v>2023</v>
      </c>
      <c r="B396" t="s">
        <v>89</v>
      </c>
      <c r="C396" s="25" t="s">
        <v>130</v>
      </c>
      <c r="D396" s="25" t="s">
        <v>152</v>
      </c>
      <c r="E396" s="65">
        <v>0</v>
      </c>
      <c r="F396" s="65">
        <v>225216</v>
      </c>
      <c r="G396" s="65">
        <f t="shared" si="19"/>
        <v>225216</v>
      </c>
      <c r="H396" s="23">
        <f>ROUND(IF($A396 ='Inflation Constants Table'!$E$1,E396,E396*(_xlfn.XLOOKUP($A396,'Inflation Constants Table'!$A:$A,'Inflation Constants Table'!$B:$B,0))),0)</f>
        <v>0</v>
      </c>
      <c r="I396" s="23">
        <f>ROUND(IF($A396 ='Inflation Constants Table'!$E$1,F396,F396*(_xlfn.XLOOKUP($A396,'Inflation Constants Table'!$A:$A,'Inflation Constants Table'!$B:$B,0))),0)</f>
        <v>243233</v>
      </c>
      <c r="J396" s="23">
        <f>ROUND(IF($A396 ='Inflation Constants Table'!$E$1,G396,G396*(_xlfn.XLOOKUP($A396,'Inflation Constants Table'!$A:$A,'Inflation Constants Table'!$B:$B,0))),0)</f>
        <v>243233</v>
      </c>
      <c r="K396" s="19">
        <f t="shared" si="20"/>
        <v>0</v>
      </c>
      <c r="L396" s="73">
        <f>_xlfn.XLOOKUP(A396,'SAPD GF as Pct of COSA GF'!A:A,'SAPD GF as Pct of COSA GF'!C:C)</f>
        <v>1631636678</v>
      </c>
      <c r="M396" s="19">
        <f t="shared" si="21"/>
        <v>1.4907301562878939E-4</v>
      </c>
    </row>
    <row r="397" spans="1:13">
      <c r="A397">
        <v>2023</v>
      </c>
      <c r="B397" t="s">
        <v>89</v>
      </c>
      <c r="C397" s="25" t="s">
        <v>130</v>
      </c>
      <c r="D397" s="25" t="s">
        <v>153</v>
      </c>
      <c r="E397" s="65">
        <v>0</v>
      </c>
      <c r="F397" s="65">
        <v>229954</v>
      </c>
      <c r="G397" s="65">
        <f t="shared" si="19"/>
        <v>229954</v>
      </c>
      <c r="H397" s="23">
        <f>ROUND(IF($A397 ='Inflation Constants Table'!$E$1,E397,E397*(_xlfn.XLOOKUP($A397,'Inflation Constants Table'!$A:$A,'Inflation Constants Table'!$B:$B,0))),0)</f>
        <v>0</v>
      </c>
      <c r="I397" s="23">
        <f>ROUND(IF($A397 ='Inflation Constants Table'!$E$1,F397,F397*(_xlfn.XLOOKUP($A397,'Inflation Constants Table'!$A:$A,'Inflation Constants Table'!$B:$B,0))),0)</f>
        <v>248350</v>
      </c>
      <c r="J397" s="23">
        <f>ROUND(IF($A397 ='Inflation Constants Table'!$E$1,G397,G397*(_xlfn.XLOOKUP($A397,'Inflation Constants Table'!$A:$A,'Inflation Constants Table'!$B:$B,0))),0)</f>
        <v>248350</v>
      </c>
      <c r="K397" s="19">
        <f t="shared" si="20"/>
        <v>0</v>
      </c>
      <c r="L397" s="73">
        <f>_xlfn.XLOOKUP(A397,'SAPD GF as Pct of COSA GF'!A:A,'SAPD GF as Pct of COSA GF'!C:C)</f>
        <v>1631636678</v>
      </c>
      <c r="M397" s="19">
        <f t="shared" si="21"/>
        <v>1.5220913046917913E-4</v>
      </c>
    </row>
    <row r="398" spans="1:13">
      <c r="A398">
        <v>2023</v>
      </c>
      <c r="B398" t="s">
        <v>89</v>
      </c>
      <c r="C398" s="25" t="s">
        <v>130</v>
      </c>
      <c r="D398" s="25" t="s">
        <v>154</v>
      </c>
      <c r="E398" s="65">
        <v>0</v>
      </c>
      <c r="F398" s="65">
        <v>5872</v>
      </c>
      <c r="G398" s="65">
        <f t="shared" si="19"/>
        <v>5872</v>
      </c>
      <c r="H398" s="23">
        <f>ROUND(IF($A398 ='Inflation Constants Table'!$E$1,E398,E398*(_xlfn.XLOOKUP($A398,'Inflation Constants Table'!$A:$A,'Inflation Constants Table'!$B:$B,0))),0)</f>
        <v>0</v>
      </c>
      <c r="I398" s="23">
        <f>ROUND(IF($A398 ='Inflation Constants Table'!$E$1,F398,F398*(_xlfn.XLOOKUP($A398,'Inflation Constants Table'!$A:$A,'Inflation Constants Table'!$B:$B,0))),0)</f>
        <v>6342</v>
      </c>
      <c r="J398" s="23">
        <f>ROUND(IF($A398 ='Inflation Constants Table'!$E$1,G398,G398*(_xlfn.XLOOKUP($A398,'Inflation Constants Table'!$A:$A,'Inflation Constants Table'!$B:$B,0))),0)</f>
        <v>6342</v>
      </c>
      <c r="K398" s="19">
        <f t="shared" si="20"/>
        <v>0</v>
      </c>
      <c r="L398" s="73">
        <f>_xlfn.XLOOKUP(A398,'SAPD GF as Pct of COSA GF'!A:A,'SAPD GF as Pct of COSA GF'!C:C)</f>
        <v>1631636678</v>
      </c>
      <c r="M398" s="19">
        <f t="shared" si="21"/>
        <v>3.8868947269399395E-6</v>
      </c>
    </row>
    <row r="399" spans="1:13">
      <c r="A399">
        <v>2023</v>
      </c>
      <c r="B399" t="s">
        <v>89</v>
      </c>
      <c r="C399" s="25" t="s">
        <v>130</v>
      </c>
      <c r="D399" s="25" t="s">
        <v>155</v>
      </c>
      <c r="E399" s="65">
        <v>0</v>
      </c>
      <c r="F399" s="65">
        <v>833789</v>
      </c>
      <c r="G399" s="65">
        <f t="shared" si="19"/>
        <v>833789</v>
      </c>
      <c r="H399" s="23">
        <f>ROUND(IF($A399 ='Inflation Constants Table'!$E$1,E399,E399*(_xlfn.XLOOKUP($A399,'Inflation Constants Table'!$A:$A,'Inflation Constants Table'!$B:$B,0))),0)</f>
        <v>0</v>
      </c>
      <c r="I399" s="23">
        <f>ROUND(IF($A399 ='Inflation Constants Table'!$E$1,F399,F399*(_xlfn.XLOOKUP($A399,'Inflation Constants Table'!$A:$A,'Inflation Constants Table'!$B:$B,0))),0)</f>
        <v>900492</v>
      </c>
      <c r="J399" s="23">
        <f>ROUND(IF($A399 ='Inflation Constants Table'!$E$1,G399,G399*(_xlfn.XLOOKUP($A399,'Inflation Constants Table'!$A:$A,'Inflation Constants Table'!$B:$B,0))),0)</f>
        <v>900492</v>
      </c>
      <c r="K399" s="19">
        <f t="shared" si="20"/>
        <v>0</v>
      </c>
      <c r="L399" s="73">
        <f>_xlfn.XLOOKUP(A399,'SAPD GF as Pct of COSA GF'!A:A,'SAPD GF as Pct of COSA GF'!C:C)</f>
        <v>1631636678</v>
      </c>
      <c r="M399" s="19">
        <f t="shared" si="21"/>
        <v>5.5189492375458849E-4</v>
      </c>
    </row>
    <row r="400" spans="1:13">
      <c r="A400">
        <v>2023</v>
      </c>
      <c r="B400" t="s">
        <v>89</v>
      </c>
      <c r="C400" s="25" t="s">
        <v>130</v>
      </c>
      <c r="D400" s="25" t="s">
        <v>156</v>
      </c>
      <c r="E400" s="65">
        <v>0</v>
      </c>
      <c r="F400" s="65">
        <v>80154</v>
      </c>
      <c r="G400" s="65">
        <f t="shared" si="19"/>
        <v>80154</v>
      </c>
      <c r="H400" s="23">
        <f>ROUND(IF($A400 ='Inflation Constants Table'!$E$1,E400,E400*(_xlfn.XLOOKUP($A400,'Inflation Constants Table'!$A:$A,'Inflation Constants Table'!$B:$B,0))),0)</f>
        <v>0</v>
      </c>
      <c r="I400" s="23">
        <f>ROUND(IF($A400 ='Inflation Constants Table'!$E$1,F400,F400*(_xlfn.XLOOKUP($A400,'Inflation Constants Table'!$A:$A,'Inflation Constants Table'!$B:$B,0))),0)</f>
        <v>86566</v>
      </c>
      <c r="J400" s="23">
        <f>ROUND(IF($A400 ='Inflation Constants Table'!$E$1,G400,G400*(_xlfn.XLOOKUP($A400,'Inflation Constants Table'!$A:$A,'Inflation Constants Table'!$B:$B,0))),0)</f>
        <v>86566</v>
      </c>
      <c r="K400" s="19">
        <f t="shared" si="20"/>
        <v>0</v>
      </c>
      <c r="L400" s="73">
        <f>_xlfn.XLOOKUP(A400,'SAPD GF as Pct of COSA GF'!A:A,'SAPD GF as Pct of COSA GF'!C:C)</f>
        <v>1631636678</v>
      </c>
      <c r="M400" s="19">
        <f t="shared" si="21"/>
        <v>5.305470339518808E-5</v>
      </c>
    </row>
    <row r="401" spans="1:13">
      <c r="A401">
        <v>2023</v>
      </c>
      <c r="B401" t="s">
        <v>89</v>
      </c>
      <c r="C401" s="25" t="s">
        <v>130</v>
      </c>
      <c r="D401" s="25" t="s">
        <v>157</v>
      </c>
      <c r="E401" s="65">
        <v>0</v>
      </c>
      <c r="F401" s="65">
        <v>3000</v>
      </c>
      <c r="G401" s="65">
        <f t="shared" si="19"/>
        <v>3000</v>
      </c>
      <c r="H401" s="23">
        <f>ROUND(IF($A401 ='Inflation Constants Table'!$E$1,E401,E401*(_xlfn.XLOOKUP($A401,'Inflation Constants Table'!$A:$A,'Inflation Constants Table'!$B:$B,0))),0)</f>
        <v>0</v>
      </c>
      <c r="I401" s="23">
        <f>ROUND(IF($A401 ='Inflation Constants Table'!$E$1,F401,F401*(_xlfn.XLOOKUP($A401,'Inflation Constants Table'!$A:$A,'Inflation Constants Table'!$B:$B,0))),0)</f>
        <v>3240</v>
      </c>
      <c r="J401" s="23">
        <f>ROUND(IF($A401 ='Inflation Constants Table'!$E$1,G401,G401*(_xlfn.XLOOKUP($A401,'Inflation Constants Table'!$A:$A,'Inflation Constants Table'!$B:$B,0))),0)</f>
        <v>3240</v>
      </c>
      <c r="K401" s="19">
        <f t="shared" si="20"/>
        <v>0</v>
      </c>
      <c r="L401" s="73">
        <f>_xlfn.XLOOKUP(A401,'SAPD GF as Pct of COSA GF'!A:A,'SAPD GF as Pct of COSA GF'!C:C)</f>
        <v>1631636678</v>
      </c>
      <c r="M401" s="19">
        <f t="shared" si="21"/>
        <v>1.985736189732798E-6</v>
      </c>
    </row>
    <row r="402" spans="1:13">
      <c r="A402">
        <v>2023</v>
      </c>
      <c r="B402" t="s">
        <v>89</v>
      </c>
      <c r="C402" s="25" t="s">
        <v>130</v>
      </c>
      <c r="D402" s="25" t="s">
        <v>158</v>
      </c>
      <c r="E402" s="65">
        <v>0</v>
      </c>
      <c r="F402" s="65">
        <v>193334</v>
      </c>
      <c r="G402" s="65">
        <f t="shared" si="19"/>
        <v>193334</v>
      </c>
      <c r="H402" s="23">
        <f>ROUND(IF($A402 ='Inflation Constants Table'!$E$1,E402,E402*(_xlfn.XLOOKUP($A402,'Inflation Constants Table'!$A:$A,'Inflation Constants Table'!$B:$B,0))),0)</f>
        <v>0</v>
      </c>
      <c r="I402" s="23">
        <f>ROUND(IF($A402 ='Inflation Constants Table'!$E$1,F402,F402*(_xlfn.XLOOKUP($A402,'Inflation Constants Table'!$A:$A,'Inflation Constants Table'!$B:$B,0))),0)</f>
        <v>208801</v>
      </c>
      <c r="J402" s="23">
        <f>ROUND(IF($A402 ='Inflation Constants Table'!$E$1,G402,G402*(_xlfn.XLOOKUP($A402,'Inflation Constants Table'!$A:$A,'Inflation Constants Table'!$B:$B,0))),0)</f>
        <v>208801</v>
      </c>
      <c r="K402" s="19">
        <f t="shared" si="20"/>
        <v>0</v>
      </c>
      <c r="L402" s="73">
        <f>_xlfn.XLOOKUP(A402,'SAPD GF as Pct of COSA GF'!A:A,'SAPD GF as Pct of COSA GF'!C:C)</f>
        <v>1631636678</v>
      </c>
      <c r="M402" s="19">
        <f t="shared" si="21"/>
        <v>1.2797027844209814E-4</v>
      </c>
    </row>
    <row r="403" spans="1:13">
      <c r="A403">
        <v>2023</v>
      </c>
      <c r="B403" t="s">
        <v>89</v>
      </c>
      <c r="C403" s="25" t="s">
        <v>159</v>
      </c>
      <c r="D403" s="25" t="s">
        <v>160</v>
      </c>
      <c r="E403" s="65">
        <v>0</v>
      </c>
      <c r="F403" s="65">
        <v>32915</v>
      </c>
      <c r="G403" s="65">
        <f t="shared" si="19"/>
        <v>32915</v>
      </c>
      <c r="H403" s="23">
        <f>ROUND(IF($A403 ='Inflation Constants Table'!$E$1,E403,E403*(_xlfn.XLOOKUP($A403,'Inflation Constants Table'!$A:$A,'Inflation Constants Table'!$B:$B,0))),0)</f>
        <v>0</v>
      </c>
      <c r="I403" s="23">
        <f>ROUND(IF($A403 ='Inflation Constants Table'!$E$1,F403,F403*(_xlfn.XLOOKUP($A403,'Inflation Constants Table'!$A:$A,'Inflation Constants Table'!$B:$B,0))),0)</f>
        <v>35548</v>
      </c>
      <c r="J403" s="23">
        <f>ROUND(IF($A403 ='Inflation Constants Table'!$E$1,G403,G403*(_xlfn.XLOOKUP($A403,'Inflation Constants Table'!$A:$A,'Inflation Constants Table'!$B:$B,0))),0)</f>
        <v>35548</v>
      </c>
      <c r="K403" s="19">
        <f t="shared" si="20"/>
        <v>0</v>
      </c>
      <c r="L403" s="73">
        <f>_xlfn.XLOOKUP(A403,'SAPD GF as Pct of COSA GF'!A:A,'SAPD GF as Pct of COSA GF'!C:C)</f>
        <v>1631636678</v>
      </c>
      <c r="M403" s="19">
        <f t="shared" si="21"/>
        <v>2.1786712985377004E-5</v>
      </c>
    </row>
    <row r="404" spans="1:13">
      <c r="A404">
        <v>2023</v>
      </c>
      <c r="B404" t="s">
        <v>89</v>
      </c>
      <c r="C404" s="25" t="s">
        <v>159</v>
      </c>
      <c r="D404" s="25" t="s">
        <v>161</v>
      </c>
      <c r="E404" s="65">
        <v>1718155</v>
      </c>
      <c r="F404" s="65">
        <v>928421</v>
      </c>
      <c r="G404" s="65">
        <f t="shared" si="19"/>
        <v>2646576</v>
      </c>
      <c r="H404" s="23">
        <f>ROUND(IF($A404 ='Inflation Constants Table'!$E$1,E404,E404*(_xlfn.XLOOKUP($A404,'Inflation Constants Table'!$A:$A,'Inflation Constants Table'!$B:$B,0))),0)</f>
        <v>1855607</v>
      </c>
      <c r="I404" s="23">
        <f>ROUND(IF($A404 ='Inflation Constants Table'!$E$1,F404,F404*(_xlfn.XLOOKUP($A404,'Inflation Constants Table'!$A:$A,'Inflation Constants Table'!$B:$B,0))),0)</f>
        <v>1002695</v>
      </c>
      <c r="J404" s="23">
        <f>ROUND(IF($A404 ='Inflation Constants Table'!$E$1,G404,G404*(_xlfn.XLOOKUP($A404,'Inflation Constants Table'!$A:$A,'Inflation Constants Table'!$B:$B,0))),0)</f>
        <v>2858302</v>
      </c>
      <c r="K404" s="19">
        <f t="shared" si="20"/>
        <v>0.64919906993732646</v>
      </c>
      <c r="L404" s="73">
        <f>_xlfn.XLOOKUP(A404,'SAPD GF as Pct of COSA GF'!A:A,'SAPD GF as Pct of COSA GF'!C:C)</f>
        <v>1631636678</v>
      </c>
      <c r="M404" s="19">
        <f t="shared" si="21"/>
        <v>1.7518005316622333E-3</v>
      </c>
    </row>
    <row r="405" spans="1:13">
      <c r="A405">
        <v>2023</v>
      </c>
      <c r="B405" t="s">
        <v>89</v>
      </c>
      <c r="C405" s="25" t="s">
        <v>159</v>
      </c>
      <c r="D405" s="25" t="s">
        <v>162</v>
      </c>
      <c r="E405" s="65">
        <v>0</v>
      </c>
      <c r="F405" s="65">
        <v>613340</v>
      </c>
      <c r="G405" s="65">
        <f t="shared" si="19"/>
        <v>613340</v>
      </c>
      <c r="H405" s="23">
        <f>ROUND(IF($A405 ='Inflation Constants Table'!$E$1,E405,E405*(_xlfn.XLOOKUP($A405,'Inflation Constants Table'!$A:$A,'Inflation Constants Table'!$B:$B,0))),0)</f>
        <v>0</v>
      </c>
      <c r="I405" s="23">
        <f>ROUND(IF($A405 ='Inflation Constants Table'!$E$1,F405,F405*(_xlfn.XLOOKUP($A405,'Inflation Constants Table'!$A:$A,'Inflation Constants Table'!$B:$B,0))),0)</f>
        <v>662407</v>
      </c>
      <c r="J405" s="23">
        <f>ROUND(IF($A405 ='Inflation Constants Table'!$E$1,G405,G405*(_xlfn.XLOOKUP($A405,'Inflation Constants Table'!$A:$A,'Inflation Constants Table'!$B:$B,0))),0)</f>
        <v>662407</v>
      </c>
      <c r="K405" s="19">
        <f t="shared" si="20"/>
        <v>0</v>
      </c>
      <c r="L405" s="73">
        <f>_xlfn.XLOOKUP(A405,'SAPD GF as Pct of COSA GF'!A:A,'SAPD GF as Pct of COSA GF'!C:C)</f>
        <v>1631636678</v>
      </c>
      <c r="M405" s="19">
        <f t="shared" si="21"/>
        <v>4.0597702229393007E-4</v>
      </c>
    </row>
    <row r="406" spans="1:13">
      <c r="A406">
        <v>2023</v>
      </c>
      <c r="B406" t="s">
        <v>89</v>
      </c>
      <c r="C406" s="25" t="s">
        <v>159</v>
      </c>
      <c r="D406" s="25" t="s">
        <v>163</v>
      </c>
      <c r="E406" s="65">
        <v>0</v>
      </c>
      <c r="F406" s="65">
        <v>48263</v>
      </c>
      <c r="G406" s="65">
        <f t="shared" si="19"/>
        <v>48263</v>
      </c>
      <c r="H406" s="23">
        <f>ROUND(IF($A406 ='Inflation Constants Table'!$E$1,E406,E406*(_xlfn.XLOOKUP($A406,'Inflation Constants Table'!$A:$A,'Inflation Constants Table'!$B:$B,0))),0)</f>
        <v>0</v>
      </c>
      <c r="I406" s="23">
        <f>ROUND(IF($A406 ='Inflation Constants Table'!$E$1,F406,F406*(_xlfn.XLOOKUP($A406,'Inflation Constants Table'!$A:$A,'Inflation Constants Table'!$B:$B,0))),0)</f>
        <v>52124</v>
      </c>
      <c r="J406" s="23">
        <f>ROUND(IF($A406 ='Inflation Constants Table'!$E$1,G406,G406*(_xlfn.XLOOKUP($A406,'Inflation Constants Table'!$A:$A,'Inflation Constants Table'!$B:$B,0))),0)</f>
        <v>52124</v>
      </c>
      <c r="K406" s="19">
        <f t="shared" si="20"/>
        <v>0</v>
      </c>
      <c r="L406" s="73">
        <f>_xlfn.XLOOKUP(A406,'SAPD GF as Pct of COSA GF'!A:A,'SAPD GF as Pct of COSA GF'!C:C)</f>
        <v>1631636678</v>
      </c>
      <c r="M406" s="19">
        <f t="shared" si="21"/>
        <v>3.1945837393096406E-5</v>
      </c>
    </row>
    <row r="407" spans="1:13">
      <c r="A407">
        <v>2023</v>
      </c>
      <c r="B407" t="s">
        <v>89</v>
      </c>
      <c r="C407" s="25" t="s">
        <v>159</v>
      </c>
      <c r="D407" s="25" t="s">
        <v>164</v>
      </c>
      <c r="E407" s="65">
        <v>0</v>
      </c>
      <c r="F407" s="65">
        <v>263284</v>
      </c>
      <c r="G407" s="65">
        <f t="shared" si="19"/>
        <v>263284</v>
      </c>
      <c r="H407" s="23">
        <f>ROUND(IF($A407 ='Inflation Constants Table'!$E$1,E407,E407*(_xlfn.XLOOKUP($A407,'Inflation Constants Table'!$A:$A,'Inflation Constants Table'!$B:$B,0))),0)</f>
        <v>0</v>
      </c>
      <c r="I407" s="23">
        <f>ROUND(IF($A407 ='Inflation Constants Table'!$E$1,F407,F407*(_xlfn.XLOOKUP($A407,'Inflation Constants Table'!$A:$A,'Inflation Constants Table'!$B:$B,0))),0)</f>
        <v>284347</v>
      </c>
      <c r="J407" s="23">
        <f>ROUND(IF($A407 ='Inflation Constants Table'!$E$1,G407,G407*(_xlfn.XLOOKUP($A407,'Inflation Constants Table'!$A:$A,'Inflation Constants Table'!$B:$B,0))),0)</f>
        <v>284347</v>
      </c>
      <c r="K407" s="19">
        <f t="shared" si="20"/>
        <v>0</v>
      </c>
      <c r="L407" s="73">
        <f>_xlfn.XLOOKUP(A407,'SAPD GF as Pct of COSA GF'!A:A,'SAPD GF as Pct of COSA GF'!C:C)</f>
        <v>1631636678</v>
      </c>
      <c r="M407" s="19">
        <f t="shared" si="21"/>
        <v>1.7427102726603452E-4</v>
      </c>
    </row>
    <row r="408" spans="1:13">
      <c r="A408">
        <v>2023</v>
      </c>
      <c r="B408" t="s">
        <v>89</v>
      </c>
      <c r="C408" s="25" t="s">
        <v>159</v>
      </c>
      <c r="D408" s="25" t="s">
        <v>165</v>
      </c>
      <c r="E408" s="65">
        <v>0</v>
      </c>
      <c r="F408" s="65">
        <v>3000</v>
      </c>
      <c r="G408" s="65">
        <f t="shared" si="19"/>
        <v>3000</v>
      </c>
      <c r="H408" s="23">
        <f>ROUND(IF($A408 ='Inflation Constants Table'!$E$1,E408,E408*(_xlfn.XLOOKUP($A408,'Inflation Constants Table'!$A:$A,'Inflation Constants Table'!$B:$B,0))),0)</f>
        <v>0</v>
      </c>
      <c r="I408" s="23">
        <f>ROUND(IF($A408 ='Inflation Constants Table'!$E$1,F408,F408*(_xlfn.XLOOKUP($A408,'Inflation Constants Table'!$A:$A,'Inflation Constants Table'!$B:$B,0))),0)</f>
        <v>3240</v>
      </c>
      <c r="J408" s="23">
        <f>ROUND(IF($A408 ='Inflation Constants Table'!$E$1,G408,G408*(_xlfn.XLOOKUP($A408,'Inflation Constants Table'!$A:$A,'Inflation Constants Table'!$B:$B,0))),0)</f>
        <v>3240</v>
      </c>
      <c r="K408" s="19">
        <f t="shared" si="20"/>
        <v>0</v>
      </c>
      <c r="L408" s="73">
        <f>_xlfn.XLOOKUP(A408,'SAPD GF as Pct of COSA GF'!A:A,'SAPD GF as Pct of COSA GF'!C:C)</f>
        <v>1631636678</v>
      </c>
      <c r="M408" s="19">
        <f t="shared" si="21"/>
        <v>1.985736189732798E-6</v>
      </c>
    </row>
    <row r="409" spans="1:13">
      <c r="A409">
        <v>2023</v>
      </c>
      <c r="B409" t="s">
        <v>89</v>
      </c>
      <c r="C409" s="25" t="s">
        <v>159</v>
      </c>
      <c r="D409" s="25" t="s">
        <v>166</v>
      </c>
      <c r="E409" s="65">
        <v>350396</v>
      </c>
      <c r="F409" s="65">
        <v>111561</v>
      </c>
      <c r="G409" s="65">
        <f t="shared" si="19"/>
        <v>461957</v>
      </c>
      <c r="H409" s="23">
        <f>ROUND(IF($A409 ='Inflation Constants Table'!$E$1,E409,E409*(_xlfn.XLOOKUP($A409,'Inflation Constants Table'!$A:$A,'Inflation Constants Table'!$B:$B,0))),0)</f>
        <v>378428</v>
      </c>
      <c r="I409" s="23">
        <f>ROUND(IF($A409 ='Inflation Constants Table'!$E$1,F409,F409*(_xlfn.XLOOKUP($A409,'Inflation Constants Table'!$A:$A,'Inflation Constants Table'!$B:$B,0))),0)</f>
        <v>120486</v>
      </c>
      <c r="J409" s="23">
        <f>ROUND(IF($A409 ='Inflation Constants Table'!$E$1,G409,G409*(_xlfn.XLOOKUP($A409,'Inflation Constants Table'!$A:$A,'Inflation Constants Table'!$B:$B,0))),0)</f>
        <v>498914</v>
      </c>
      <c r="K409" s="19">
        <f t="shared" si="20"/>
        <v>0.75850346953583181</v>
      </c>
      <c r="L409" s="73">
        <f>_xlfn.XLOOKUP(A409,'SAPD GF as Pct of COSA GF'!A:A,'SAPD GF as Pct of COSA GF'!C:C)</f>
        <v>1631636678</v>
      </c>
      <c r="M409" s="19">
        <f t="shared" si="21"/>
        <v>3.0577518066800897E-4</v>
      </c>
    </row>
    <row r="410" spans="1:13">
      <c r="A410">
        <v>2023</v>
      </c>
      <c r="B410" t="s">
        <v>89</v>
      </c>
      <c r="C410" s="25" t="s">
        <v>159</v>
      </c>
      <c r="D410" s="25" t="s">
        <v>167</v>
      </c>
      <c r="E410" s="65">
        <v>0</v>
      </c>
      <c r="F410" s="65">
        <v>9586</v>
      </c>
      <c r="G410" s="65">
        <f t="shared" si="19"/>
        <v>9586</v>
      </c>
      <c r="H410" s="23">
        <f>ROUND(IF($A410 ='Inflation Constants Table'!$E$1,E410,E410*(_xlfn.XLOOKUP($A410,'Inflation Constants Table'!$A:$A,'Inflation Constants Table'!$B:$B,0))),0)</f>
        <v>0</v>
      </c>
      <c r="I410" s="23">
        <f>ROUND(IF($A410 ='Inflation Constants Table'!$E$1,F410,F410*(_xlfn.XLOOKUP($A410,'Inflation Constants Table'!$A:$A,'Inflation Constants Table'!$B:$B,0))),0)</f>
        <v>10353</v>
      </c>
      <c r="J410" s="23">
        <f>ROUND(IF($A410 ='Inflation Constants Table'!$E$1,G410,G410*(_xlfn.XLOOKUP($A410,'Inflation Constants Table'!$A:$A,'Inflation Constants Table'!$B:$B,0))),0)</f>
        <v>10353</v>
      </c>
      <c r="K410" s="19">
        <f t="shared" si="20"/>
        <v>0</v>
      </c>
      <c r="L410" s="73">
        <f>_xlfn.XLOOKUP(A410,'SAPD GF as Pct of COSA GF'!A:A,'SAPD GF as Pct of COSA GF'!C:C)</f>
        <v>1631636678</v>
      </c>
      <c r="M410" s="19">
        <f t="shared" si="21"/>
        <v>6.3451625840443384E-6</v>
      </c>
    </row>
    <row r="411" spans="1:13">
      <c r="A411">
        <v>2023</v>
      </c>
      <c r="B411" t="s">
        <v>89</v>
      </c>
      <c r="C411" s="25" t="s">
        <v>159</v>
      </c>
      <c r="D411" s="25" t="s">
        <v>168</v>
      </c>
      <c r="E411" s="65">
        <v>0</v>
      </c>
      <c r="F411" s="65">
        <v>8425</v>
      </c>
      <c r="G411" s="65">
        <f t="shared" si="19"/>
        <v>8425</v>
      </c>
      <c r="H411" s="23">
        <f>ROUND(IF($A411 ='Inflation Constants Table'!$E$1,E411,E411*(_xlfn.XLOOKUP($A411,'Inflation Constants Table'!$A:$A,'Inflation Constants Table'!$B:$B,0))),0)</f>
        <v>0</v>
      </c>
      <c r="I411" s="23">
        <f>ROUND(IF($A411 ='Inflation Constants Table'!$E$1,F411,F411*(_xlfn.XLOOKUP($A411,'Inflation Constants Table'!$A:$A,'Inflation Constants Table'!$B:$B,0))),0)</f>
        <v>9099</v>
      </c>
      <c r="J411" s="23">
        <f>ROUND(IF($A411 ='Inflation Constants Table'!$E$1,G411,G411*(_xlfn.XLOOKUP($A411,'Inflation Constants Table'!$A:$A,'Inflation Constants Table'!$B:$B,0))),0)</f>
        <v>9099</v>
      </c>
      <c r="K411" s="19">
        <f t="shared" si="20"/>
        <v>0</v>
      </c>
      <c r="L411" s="73">
        <f>_xlfn.XLOOKUP(A411,'SAPD GF as Pct of COSA GF'!A:A,'SAPD GF as Pct of COSA GF'!C:C)</f>
        <v>1631636678</v>
      </c>
      <c r="M411" s="19">
        <f t="shared" si="21"/>
        <v>5.5766091328329406E-6</v>
      </c>
    </row>
    <row r="412" spans="1:13">
      <c r="A412">
        <v>2023</v>
      </c>
      <c r="B412" t="s">
        <v>89</v>
      </c>
      <c r="C412" s="25" t="s">
        <v>159</v>
      </c>
      <c r="D412" s="25" t="s">
        <v>169</v>
      </c>
      <c r="E412" s="65">
        <v>0</v>
      </c>
      <c r="F412" s="65">
        <v>3035</v>
      </c>
      <c r="G412" s="65">
        <f t="shared" si="19"/>
        <v>3035</v>
      </c>
      <c r="H412" s="23">
        <f>ROUND(IF($A412 ='Inflation Constants Table'!$E$1,E412,E412*(_xlfn.XLOOKUP($A412,'Inflation Constants Table'!$A:$A,'Inflation Constants Table'!$B:$B,0))),0)</f>
        <v>0</v>
      </c>
      <c r="I412" s="23">
        <f>ROUND(IF($A412 ='Inflation Constants Table'!$E$1,F412,F412*(_xlfn.XLOOKUP($A412,'Inflation Constants Table'!$A:$A,'Inflation Constants Table'!$B:$B,0))),0)</f>
        <v>3278</v>
      </c>
      <c r="J412" s="23">
        <f>ROUND(IF($A412 ='Inflation Constants Table'!$E$1,G412,G412*(_xlfn.XLOOKUP($A412,'Inflation Constants Table'!$A:$A,'Inflation Constants Table'!$B:$B,0))),0)</f>
        <v>3278</v>
      </c>
      <c r="K412" s="19">
        <f t="shared" si="20"/>
        <v>0</v>
      </c>
      <c r="L412" s="73">
        <f>_xlfn.XLOOKUP(A412,'SAPD GF as Pct of COSA GF'!A:A,'SAPD GF as Pct of COSA GF'!C:C)</f>
        <v>1631636678</v>
      </c>
      <c r="M412" s="19">
        <f t="shared" si="21"/>
        <v>2.0090256882543553E-6</v>
      </c>
    </row>
    <row r="413" spans="1:13">
      <c r="A413">
        <v>2023</v>
      </c>
      <c r="B413" t="s">
        <v>89</v>
      </c>
      <c r="C413" s="25" t="s">
        <v>159</v>
      </c>
      <c r="D413" s="25" t="s">
        <v>170</v>
      </c>
      <c r="E413" s="65">
        <v>0</v>
      </c>
      <c r="F413" s="65">
        <v>19977</v>
      </c>
      <c r="G413" s="65">
        <f t="shared" si="19"/>
        <v>19977</v>
      </c>
      <c r="H413" s="23">
        <f>ROUND(IF($A413 ='Inflation Constants Table'!$E$1,E413,E413*(_xlfn.XLOOKUP($A413,'Inflation Constants Table'!$A:$A,'Inflation Constants Table'!$B:$B,0))),0)</f>
        <v>0</v>
      </c>
      <c r="I413" s="23">
        <f>ROUND(IF($A413 ='Inflation Constants Table'!$E$1,F413,F413*(_xlfn.XLOOKUP($A413,'Inflation Constants Table'!$A:$A,'Inflation Constants Table'!$B:$B,0))),0)</f>
        <v>21575</v>
      </c>
      <c r="J413" s="23">
        <f>ROUND(IF($A413 ='Inflation Constants Table'!$E$1,G413,G413*(_xlfn.XLOOKUP($A413,'Inflation Constants Table'!$A:$A,'Inflation Constants Table'!$B:$B,0))),0)</f>
        <v>21575</v>
      </c>
      <c r="K413" s="19">
        <f t="shared" si="20"/>
        <v>0</v>
      </c>
      <c r="L413" s="73">
        <f>_xlfn.XLOOKUP(A413,'SAPD GF as Pct of COSA GF'!A:A,'SAPD GF as Pct of COSA GF'!C:C)</f>
        <v>1631636678</v>
      </c>
      <c r="M413" s="19">
        <f t="shared" si="21"/>
        <v>1.3222919226384294E-5</v>
      </c>
    </row>
    <row r="414" spans="1:13">
      <c r="A414">
        <v>2023</v>
      </c>
      <c r="B414" t="s">
        <v>89</v>
      </c>
      <c r="C414" s="25" t="s">
        <v>159</v>
      </c>
      <c r="D414" s="25" t="s">
        <v>171</v>
      </c>
      <c r="E414" s="65">
        <v>0</v>
      </c>
      <c r="F414" s="65">
        <v>49860</v>
      </c>
      <c r="G414" s="65">
        <f t="shared" si="19"/>
        <v>49860</v>
      </c>
      <c r="H414" s="23">
        <f>ROUND(IF($A414 ='Inflation Constants Table'!$E$1,E414,E414*(_xlfn.XLOOKUP($A414,'Inflation Constants Table'!$A:$A,'Inflation Constants Table'!$B:$B,0))),0)</f>
        <v>0</v>
      </c>
      <c r="I414" s="23">
        <f>ROUND(IF($A414 ='Inflation Constants Table'!$E$1,F414,F414*(_xlfn.XLOOKUP($A414,'Inflation Constants Table'!$A:$A,'Inflation Constants Table'!$B:$B,0))),0)</f>
        <v>53849</v>
      </c>
      <c r="J414" s="23">
        <f>ROUND(IF($A414 ='Inflation Constants Table'!$E$1,G414,G414*(_xlfn.XLOOKUP($A414,'Inflation Constants Table'!$A:$A,'Inflation Constants Table'!$B:$B,0))),0)</f>
        <v>53849</v>
      </c>
      <c r="K414" s="19">
        <f t="shared" si="20"/>
        <v>0</v>
      </c>
      <c r="L414" s="73">
        <f>_xlfn.XLOOKUP(A414,'SAPD GF as Pct of COSA GF'!A:A,'SAPD GF as Pct of COSA GF'!C:C)</f>
        <v>1631636678</v>
      </c>
      <c r="M414" s="19">
        <f t="shared" si="21"/>
        <v>3.3003058049667106E-5</v>
      </c>
    </row>
    <row r="415" spans="1:13">
      <c r="A415">
        <v>2023</v>
      </c>
      <c r="B415" t="s">
        <v>89</v>
      </c>
      <c r="C415" s="25" t="s">
        <v>159</v>
      </c>
      <c r="D415" s="25" t="s">
        <v>172</v>
      </c>
      <c r="E415" s="65">
        <v>405919</v>
      </c>
      <c r="F415" s="65">
        <v>545583</v>
      </c>
      <c r="G415" s="65">
        <f t="shared" si="19"/>
        <v>951502</v>
      </c>
      <c r="H415" s="23">
        <f>ROUND(IF($A415 ='Inflation Constants Table'!$E$1,E415,E415*(_xlfn.XLOOKUP($A415,'Inflation Constants Table'!$A:$A,'Inflation Constants Table'!$B:$B,0))),0)</f>
        <v>438393</v>
      </c>
      <c r="I415" s="23">
        <f>ROUND(IF($A415 ='Inflation Constants Table'!$E$1,F415,F415*(_xlfn.XLOOKUP($A415,'Inflation Constants Table'!$A:$A,'Inflation Constants Table'!$B:$B,0))),0)</f>
        <v>589230</v>
      </c>
      <c r="J415" s="23">
        <f>ROUND(IF($A415 ='Inflation Constants Table'!$E$1,G415,G415*(_xlfn.XLOOKUP($A415,'Inflation Constants Table'!$A:$A,'Inflation Constants Table'!$B:$B,0))),0)</f>
        <v>1027622</v>
      </c>
      <c r="K415" s="19">
        <f t="shared" si="20"/>
        <v>0.4266092006593864</v>
      </c>
      <c r="L415" s="73">
        <f>_xlfn.XLOOKUP(A415,'SAPD GF as Pct of COSA GF'!A:A,'SAPD GF as Pct of COSA GF'!C:C)</f>
        <v>1631636678</v>
      </c>
      <c r="M415" s="19">
        <f t="shared" si="21"/>
        <v>6.2981055393999908E-4</v>
      </c>
    </row>
    <row r="416" spans="1:13">
      <c r="A416">
        <v>2023</v>
      </c>
      <c r="B416" t="s">
        <v>89</v>
      </c>
      <c r="C416" s="25" t="s">
        <v>159</v>
      </c>
      <c r="D416" s="25" t="s">
        <v>173</v>
      </c>
      <c r="E416" s="65">
        <v>54432</v>
      </c>
      <c r="F416" s="65">
        <v>559736</v>
      </c>
      <c r="G416" s="65">
        <f t="shared" si="19"/>
        <v>614168</v>
      </c>
      <c r="H416" s="23">
        <f>ROUND(IF($A416 ='Inflation Constants Table'!$E$1,E416,E416*(_xlfn.XLOOKUP($A416,'Inflation Constants Table'!$A:$A,'Inflation Constants Table'!$B:$B,0))),0)</f>
        <v>58787</v>
      </c>
      <c r="I416" s="23">
        <f>ROUND(IF($A416 ='Inflation Constants Table'!$E$1,F416,F416*(_xlfn.XLOOKUP($A416,'Inflation Constants Table'!$A:$A,'Inflation Constants Table'!$B:$B,0))),0)</f>
        <v>604515</v>
      </c>
      <c r="J416" s="23">
        <f>ROUND(IF($A416 ='Inflation Constants Table'!$E$1,G416,G416*(_xlfn.XLOOKUP($A416,'Inflation Constants Table'!$A:$A,'Inflation Constants Table'!$B:$B,0))),0)</f>
        <v>663301</v>
      </c>
      <c r="K416" s="19">
        <f t="shared" si="20"/>
        <v>8.862793814572871E-2</v>
      </c>
      <c r="L416" s="73">
        <f>_xlfn.XLOOKUP(A416,'SAPD GF as Pct of COSA GF'!A:A,'SAPD GF as Pct of COSA GF'!C:C)</f>
        <v>1631636678</v>
      </c>
      <c r="M416" s="19">
        <f t="shared" si="21"/>
        <v>4.0652493839072674E-4</v>
      </c>
    </row>
    <row r="417" spans="1:13">
      <c r="A417">
        <v>2023</v>
      </c>
      <c r="B417" t="s">
        <v>89</v>
      </c>
      <c r="C417" s="25" t="s">
        <v>159</v>
      </c>
      <c r="D417" s="25" t="s">
        <v>174</v>
      </c>
      <c r="E417" s="65">
        <v>119821</v>
      </c>
      <c r="F417" s="65">
        <v>1000</v>
      </c>
      <c r="G417" s="65">
        <f t="shared" si="19"/>
        <v>120821</v>
      </c>
      <c r="H417" s="23">
        <f>ROUND(IF($A417 ='Inflation Constants Table'!$E$1,E417,E417*(_xlfn.XLOOKUP($A417,'Inflation Constants Table'!$A:$A,'Inflation Constants Table'!$B:$B,0))),0)</f>
        <v>129407</v>
      </c>
      <c r="I417" s="23">
        <f>ROUND(IF($A417 ='Inflation Constants Table'!$E$1,F417,F417*(_xlfn.XLOOKUP($A417,'Inflation Constants Table'!$A:$A,'Inflation Constants Table'!$B:$B,0))),0)</f>
        <v>1080</v>
      </c>
      <c r="J417" s="23">
        <f>ROUND(IF($A417 ='Inflation Constants Table'!$E$1,G417,G417*(_xlfn.XLOOKUP($A417,'Inflation Constants Table'!$A:$A,'Inflation Constants Table'!$B:$B,0))),0)</f>
        <v>130487</v>
      </c>
      <c r="K417" s="19">
        <f t="shared" si="20"/>
        <v>0.99172331343352216</v>
      </c>
      <c r="L417" s="73">
        <f>_xlfn.XLOOKUP(A417,'SAPD GF as Pct of COSA GF'!A:A,'SAPD GF as Pct of COSA GF'!C:C)</f>
        <v>1631636678</v>
      </c>
      <c r="M417" s="19">
        <f t="shared" si="21"/>
        <v>7.9973073515328267E-5</v>
      </c>
    </row>
    <row r="418" spans="1:13">
      <c r="A418">
        <v>2023</v>
      </c>
      <c r="B418" t="s">
        <v>89</v>
      </c>
      <c r="C418" s="25" t="s">
        <v>159</v>
      </c>
      <c r="D418" s="25" t="s">
        <v>210</v>
      </c>
      <c r="E418" s="65">
        <v>0</v>
      </c>
      <c r="F418" s="65">
        <v>5250</v>
      </c>
      <c r="G418" s="65">
        <f t="shared" si="19"/>
        <v>5250</v>
      </c>
      <c r="H418" s="23">
        <f>ROUND(IF($A418 ='Inflation Constants Table'!$E$1,E418,E418*(_xlfn.XLOOKUP($A418,'Inflation Constants Table'!$A:$A,'Inflation Constants Table'!$B:$B,0))),0)</f>
        <v>0</v>
      </c>
      <c r="I418" s="23">
        <f>ROUND(IF($A418 ='Inflation Constants Table'!$E$1,F418,F418*(_xlfn.XLOOKUP($A418,'Inflation Constants Table'!$A:$A,'Inflation Constants Table'!$B:$B,0))),0)</f>
        <v>5670</v>
      </c>
      <c r="J418" s="23">
        <f>ROUND(IF($A418 ='Inflation Constants Table'!$E$1,G418,G418*(_xlfn.XLOOKUP($A418,'Inflation Constants Table'!$A:$A,'Inflation Constants Table'!$B:$B,0))),0)</f>
        <v>5670</v>
      </c>
      <c r="K418" s="19">
        <f t="shared" si="20"/>
        <v>0</v>
      </c>
      <c r="L418" s="73">
        <f>_xlfn.XLOOKUP(A418,'SAPD GF as Pct of COSA GF'!A:A,'SAPD GF as Pct of COSA GF'!C:C)</f>
        <v>1631636678</v>
      </c>
      <c r="M418" s="19">
        <f t="shared" si="21"/>
        <v>3.4750383320323964E-6</v>
      </c>
    </row>
    <row r="419" spans="1:13">
      <c r="A419">
        <v>2023</v>
      </c>
      <c r="B419" t="s">
        <v>89</v>
      </c>
      <c r="C419" s="25" t="s">
        <v>159</v>
      </c>
      <c r="D419" s="25" t="s">
        <v>175</v>
      </c>
      <c r="E419" s="65">
        <v>0</v>
      </c>
      <c r="F419" s="65">
        <v>28707</v>
      </c>
      <c r="G419" s="65">
        <f t="shared" si="19"/>
        <v>28707</v>
      </c>
      <c r="H419" s="23">
        <f>ROUND(IF($A419 ='Inflation Constants Table'!$E$1,E419,E419*(_xlfn.XLOOKUP($A419,'Inflation Constants Table'!$A:$A,'Inflation Constants Table'!$B:$B,0))),0)</f>
        <v>0</v>
      </c>
      <c r="I419" s="23">
        <f>ROUND(IF($A419 ='Inflation Constants Table'!$E$1,F419,F419*(_xlfn.XLOOKUP($A419,'Inflation Constants Table'!$A:$A,'Inflation Constants Table'!$B:$B,0))),0)</f>
        <v>31004</v>
      </c>
      <c r="J419" s="23">
        <f>ROUND(IF($A419 ='Inflation Constants Table'!$E$1,G419,G419*(_xlfn.XLOOKUP($A419,'Inflation Constants Table'!$A:$A,'Inflation Constants Table'!$B:$B,0))),0)</f>
        <v>31004</v>
      </c>
      <c r="K419" s="19">
        <f t="shared" si="20"/>
        <v>0</v>
      </c>
      <c r="L419" s="73">
        <f>_xlfn.XLOOKUP(A419,'SAPD GF as Pct of COSA GF'!A:A,'SAPD GF as Pct of COSA GF'!C:C)</f>
        <v>1631636678</v>
      </c>
      <c r="M419" s="19">
        <f t="shared" si="21"/>
        <v>1.9001779267430762E-5</v>
      </c>
    </row>
    <row r="420" spans="1:13">
      <c r="A420">
        <v>2023</v>
      </c>
      <c r="B420" t="s">
        <v>89</v>
      </c>
      <c r="C420" s="25" t="s">
        <v>159</v>
      </c>
      <c r="D420" s="25" t="s">
        <v>176</v>
      </c>
      <c r="E420" s="65">
        <v>0</v>
      </c>
      <c r="F420" s="65">
        <v>1000</v>
      </c>
      <c r="G420" s="65">
        <f t="shared" si="19"/>
        <v>1000</v>
      </c>
      <c r="H420" s="23">
        <f>ROUND(IF($A420 ='Inflation Constants Table'!$E$1,E420,E420*(_xlfn.XLOOKUP($A420,'Inflation Constants Table'!$A:$A,'Inflation Constants Table'!$B:$B,0))),0)</f>
        <v>0</v>
      </c>
      <c r="I420" s="23">
        <f>ROUND(IF($A420 ='Inflation Constants Table'!$E$1,F420,F420*(_xlfn.XLOOKUP($A420,'Inflation Constants Table'!$A:$A,'Inflation Constants Table'!$B:$B,0))),0)</f>
        <v>1080</v>
      </c>
      <c r="J420" s="23">
        <f>ROUND(IF($A420 ='Inflation Constants Table'!$E$1,G420,G420*(_xlfn.XLOOKUP($A420,'Inflation Constants Table'!$A:$A,'Inflation Constants Table'!$B:$B,0))),0)</f>
        <v>1080</v>
      </c>
      <c r="K420" s="19">
        <f t="shared" si="20"/>
        <v>0</v>
      </c>
      <c r="L420" s="73">
        <f>_xlfn.XLOOKUP(A420,'SAPD GF as Pct of COSA GF'!A:A,'SAPD GF as Pct of COSA GF'!C:C)</f>
        <v>1631636678</v>
      </c>
      <c r="M420" s="19">
        <f t="shared" si="21"/>
        <v>6.6191206324426598E-7</v>
      </c>
    </row>
    <row r="421" spans="1:13">
      <c r="A421">
        <v>2023</v>
      </c>
      <c r="B421" t="s">
        <v>89</v>
      </c>
      <c r="C421" s="25" t="s">
        <v>177</v>
      </c>
      <c r="D421" s="25" t="s">
        <v>178</v>
      </c>
      <c r="E421" s="65">
        <v>0</v>
      </c>
      <c r="F421" s="65">
        <v>20000</v>
      </c>
      <c r="G421" s="65">
        <f t="shared" si="19"/>
        <v>20000</v>
      </c>
      <c r="H421" s="23">
        <f>ROUND(IF($A421 ='Inflation Constants Table'!$E$1,E421,E421*(_xlfn.XLOOKUP($A421,'Inflation Constants Table'!$A:$A,'Inflation Constants Table'!$B:$B,0))),0)</f>
        <v>0</v>
      </c>
      <c r="I421" s="23">
        <f>ROUND(IF($A421 ='Inflation Constants Table'!$E$1,F421,F421*(_xlfn.XLOOKUP($A421,'Inflation Constants Table'!$A:$A,'Inflation Constants Table'!$B:$B,0))),0)</f>
        <v>21600</v>
      </c>
      <c r="J421" s="23">
        <f>ROUND(IF($A421 ='Inflation Constants Table'!$E$1,G421,G421*(_xlfn.XLOOKUP($A421,'Inflation Constants Table'!$A:$A,'Inflation Constants Table'!$B:$B,0))),0)</f>
        <v>21600</v>
      </c>
      <c r="K421" s="19">
        <f t="shared" si="20"/>
        <v>0</v>
      </c>
      <c r="L421" s="73">
        <f>_xlfn.XLOOKUP(A421,'SAPD GF as Pct of COSA GF'!A:A,'SAPD GF as Pct of COSA GF'!C:C)</f>
        <v>1631636678</v>
      </c>
      <c r="M421" s="19">
        <f t="shared" si="21"/>
        <v>1.3238241264885319E-5</v>
      </c>
    </row>
    <row r="422" spans="1:13">
      <c r="A422">
        <v>2023</v>
      </c>
      <c r="B422" t="s">
        <v>89</v>
      </c>
      <c r="C422" s="25" t="s">
        <v>177</v>
      </c>
      <c r="D422" s="25" t="s">
        <v>179</v>
      </c>
      <c r="E422" s="65">
        <v>0</v>
      </c>
      <c r="F422" s="65">
        <v>10000</v>
      </c>
      <c r="G422" s="65">
        <f t="shared" si="19"/>
        <v>10000</v>
      </c>
      <c r="H422" s="23">
        <f>ROUND(IF($A422 ='Inflation Constants Table'!$E$1,E422,E422*(_xlfn.XLOOKUP($A422,'Inflation Constants Table'!$A:$A,'Inflation Constants Table'!$B:$B,0))),0)</f>
        <v>0</v>
      </c>
      <c r="I422" s="23">
        <f>ROUND(IF($A422 ='Inflation Constants Table'!$E$1,F422,F422*(_xlfn.XLOOKUP($A422,'Inflation Constants Table'!$A:$A,'Inflation Constants Table'!$B:$B,0))),0)</f>
        <v>10800</v>
      </c>
      <c r="J422" s="23">
        <f>ROUND(IF($A422 ='Inflation Constants Table'!$E$1,G422,G422*(_xlfn.XLOOKUP($A422,'Inflation Constants Table'!$A:$A,'Inflation Constants Table'!$B:$B,0))),0)</f>
        <v>10800</v>
      </c>
      <c r="K422" s="19">
        <f t="shared" si="20"/>
        <v>0</v>
      </c>
      <c r="L422" s="73">
        <f>_xlfn.XLOOKUP(A422,'SAPD GF as Pct of COSA GF'!A:A,'SAPD GF as Pct of COSA GF'!C:C)</f>
        <v>1631636678</v>
      </c>
      <c r="M422" s="19">
        <f t="shared" si="21"/>
        <v>6.6191206324426596E-6</v>
      </c>
    </row>
    <row r="423" spans="1:13">
      <c r="A423">
        <v>2023</v>
      </c>
      <c r="B423" t="s">
        <v>89</v>
      </c>
      <c r="C423" s="25" t="s">
        <v>177</v>
      </c>
      <c r="D423" s="25" t="s">
        <v>180</v>
      </c>
      <c r="E423" s="65">
        <v>0</v>
      </c>
      <c r="F423" s="65">
        <v>162309</v>
      </c>
      <c r="G423" s="65">
        <f t="shared" si="19"/>
        <v>162309</v>
      </c>
      <c r="H423" s="23">
        <f>ROUND(IF($A423 ='Inflation Constants Table'!$E$1,E423,E423*(_xlfn.XLOOKUP($A423,'Inflation Constants Table'!$A:$A,'Inflation Constants Table'!$B:$B,0))),0)</f>
        <v>0</v>
      </c>
      <c r="I423" s="23">
        <f>ROUND(IF($A423 ='Inflation Constants Table'!$E$1,F423,F423*(_xlfn.XLOOKUP($A423,'Inflation Constants Table'!$A:$A,'Inflation Constants Table'!$B:$B,0))),0)</f>
        <v>175294</v>
      </c>
      <c r="J423" s="23">
        <f>ROUND(IF($A423 ='Inflation Constants Table'!$E$1,G423,G423*(_xlfn.XLOOKUP($A423,'Inflation Constants Table'!$A:$A,'Inflation Constants Table'!$B:$B,0))),0)</f>
        <v>175294</v>
      </c>
      <c r="K423" s="19">
        <f t="shared" si="20"/>
        <v>0</v>
      </c>
      <c r="L423" s="73">
        <f>_xlfn.XLOOKUP(A423,'SAPD GF as Pct of COSA GF'!A:A,'SAPD GF as Pct of COSA GF'!C:C)</f>
        <v>1631636678</v>
      </c>
      <c r="M423" s="19">
        <f t="shared" si="21"/>
        <v>1.0743445667994477E-4</v>
      </c>
    </row>
    <row r="424" spans="1:13">
      <c r="A424">
        <v>2023</v>
      </c>
      <c r="B424" t="s">
        <v>89</v>
      </c>
      <c r="C424" s="25" t="s">
        <v>177</v>
      </c>
      <c r="D424" s="25" t="s">
        <v>213</v>
      </c>
      <c r="E424" s="65">
        <v>0</v>
      </c>
      <c r="F424" s="65">
        <v>129</v>
      </c>
      <c r="G424" s="65">
        <f t="shared" si="19"/>
        <v>129</v>
      </c>
      <c r="H424" s="23">
        <f>ROUND(IF($A424 ='Inflation Constants Table'!$E$1,E424,E424*(_xlfn.XLOOKUP($A424,'Inflation Constants Table'!$A:$A,'Inflation Constants Table'!$B:$B,0))),0)</f>
        <v>0</v>
      </c>
      <c r="I424" s="23">
        <f>ROUND(IF($A424 ='Inflation Constants Table'!$E$1,F424,F424*(_xlfn.XLOOKUP($A424,'Inflation Constants Table'!$A:$A,'Inflation Constants Table'!$B:$B,0))),0)</f>
        <v>139</v>
      </c>
      <c r="J424" s="23">
        <f>ROUND(IF($A424 ='Inflation Constants Table'!$E$1,G424,G424*(_xlfn.XLOOKUP($A424,'Inflation Constants Table'!$A:$A,'Inflation Constants Table'!$B:$B,0))),0)</f>
        <v>139</v>
      </c>
      <c r="K424" s="19">
        <f t="shared" si="20"/>
        <v>0</v>
      </c>
      <c r="L424" s="73">
        <f>_xlfn.XLOOKUP(A424,'SAPD GF as Pct of COSA GF'!A:A,'SAPD GF as Pct of COSA GF'!C:C)</f>
        <v>1631636678</v>
      </c>
      <c r="M424" s="19">
        <f t="shared" si="21"/>
        <v>8.5190534065697188E-8</v>
      </c>
    </row>
    <row r="425" spans="1:13">
      <c r="A425">
        <v>2023</v>
      </c>
      <c r="B425" t="s">
        <v>89</v>
      </c>
      <c r="C425" s="25" t="s">
        <v>177</v>
      </c>
      <c r="D425" s="25" t="s">
        <v>181</v>
      </c>
      <c r="E425" s="65">
        <v>452397</v>
      </c>
      <c r="F425" s="65">
        <v>0</v>
      </c>
      <c r="G425" s="65">
        <f t="shared" si="19"/>
        <v>452397</v>
      </c>
      <c r="H425" s="23">
        <f>ROUND(IF($A425 ='Inflation Constants Table'!$E$1,E425,E425*(_xlfn.XLOOKUP($A425,'Inflation Constants Table'!$A:$A,'Inflation Constants Table'!$B:$B,0))),0)</f>
        <v>488589</v>
      </c>
      <c r="I425" s="23">
        <f>ROUND(IF($A425 ='Inflation Constants Table'!$E$1,F425,F425*(_xlfn.XLOOKUP($A425,'Inflation Constants Table'!$A:$A,'Inflation Constants Table'!$B:$B,0))),0)</f>
        <v>0</v>
      </c>
      <c r="J425" s="23">
        <f>ROUND(IF($A425 ='Inflation Constants Table'!$E$1,G425,G425*(_xlfn.XLOOKUP($A425,'Inflation Constants Table'!$A:$A,'Inflation Constants Table'!$B:$B,0))),0)</f>
        <v>488589</v>
      </c>
      <c r="K425" s="19">
        <f t="shared" si="20"/>
        <v>1</v>
      </c>
      <c r="L425" s="73">
        <f>_xlfn.XLOOKUP(A425,'SAPD GF as Pct of COSA GF'!A:A,'SAPD GF as Pct of COSA GF'!C:C)</f>
        <v>1631636678</v>
      </c>
      <c r="M425" s="19">
        <f t="shared" si="21"/>
        <v>2.9944717876708582E-4</v>
      </c>
    </row>
    <row r="426" spans="1:13">
      <c r="A426">
        <v>2023</v>
      </c>
      <c r="B426" t="s">
        <v>89</v>
      </c>
      <c r="C426" s="25" t="s">
        <v>177</v>
      </c>
      <c r="D426" s="25" t="s">
        <v>182</v>
      </c>
      <c r="E426" s="65">
        <v>0</v>
      </c>
      <c r="F426" s="65">
        <v>380612</v>
      </c>
      <c r="G426" s="65">
        <f t="shared" si="19"/>
        <v>380612</v>
      </c>
      <c r="H426" s="23">
        <f>ROUND(IF($A426 ='Inflation Constants Table'!$E$1,E426,E426*(_xlfn.XLOOKUP($A426,'Inflation Constants Table'!$A:$A,'Inflation Constants Table'!$B:$B,0))),0)</f>
        <v>0</v>
      </c>
      <c r="I426" s="23">
        <f>ROUND(IF($A426 ='Inflation Constants Table'!$E$1,F426,F426*(_xlfn.XLOOKUP($A426,'Inflation Constants Table'!$A:$A,'Inflation Constants Table'!$B:$B,0))),0)</f>
        <v>411061</v>
      </c>
      <c r="J426" s="23">
        <f>ROUND(IF($A426 ='Inflation Constants Table'!$E$1,G426,G426*(_xlfn.XLOOKUP($A426,'Inflation Constants Table'!$A:$A,'Inflation Constants Table'!$B:$B,0))),0)</f>
        <v>411061</v>
      </c>
      <c r="K426" s="19">
        <f t="shared" si="20"/>
        <v>0</v>
      </c>
      <c r="L426" s="73">
        <f>_xlfn.XLOOKUP(A426,'SAPD GF as Pct of COSA GF'!A:A,'SAPD GF as Pct of COSA GF'!C:C)</f>
        <v>1631636678</v>
      </c>
      <c r="M426" s="19">
        <f t="shared" si="21"/>
        <v>2.5193169873078818E-4</v>
      </c>
    </row>
    <row r="427" spans="1:13">
      <c r="A427">
        <v>2023</v>
      </c>
      <c r="B427" t="s">
        <v>89</v>
      </c>
      <c r="C427" s="25" t="s">
        <v>177</v>
      </c>
      <c r="D427" s="25" t="s">
        <v>183</v>
      </c>
      <c r="E427" s="65">
        <v>0</v>
      </c>
      <c r="F427" s="65">
        <v>30318</v>
      </c>
      <c r="G427" s="65">
        <f t="shared" si="19"/>
        <v>30318</v>
      </c>
      <c r="H427" s="23">
        <f>ROUND(IF($A427 ='Inflation Constants Table'!$E$1,E427,E427*(_xlfn.XLOOKUP($A427,'Inflation Constants Table'!$A:$A,'Inflation Constants Table'!$B:$B,0))),0)</f>
        <v>0</v>
      </c>
      <c r="I427" s="23">
        <f>ROUND(IF($A427 ='Inflation Constants Table'!$E$1,F427,F427*(_xlfn.XLOOKUP($A427,'Inflation Constants Table'!$A:$A,'Inflation Constants Table'!$B:$B,0))),0)</f>
        <v>32743</v>
      </c>
      <c r="J427" s="23">
        <f>ROUND(IF($A427 ='Inflation Constants Table'!$E$1,G427,G427*(_xlfn.XLOOKUP($A427,'Inflation Constants Table'!$A:$A,'Inflation Constants Table'!$B:$B,0))),0)</f>
        <v>32743</v>
      </c>
      <c r="K427" s="19">
        <f t="shared" si="20"/>
        <v>0</v>
      </c>
      <c r="L427" s="73">
        <f>_xlfn.XLOOKUP(A427,'SAPD GF as Pct of COSA GF'!A:A,'SAPD GF as Pct of COSA GF'!C:C)</f>
        <v>1631636678</v>
      </c>
      <c r="M427" s="19">
        <f t="shared" si="21"/>
        <v>2.0067580265562037E-5</v>
      </c>
    </row>
    <row r="428" spans="1:13">
      <c r="A428">
        <v>2023</v>
      </c>
      <c r="B428" t="s">
        <v>89</v>
      </c>
      <c r="C428" s="25" t="s">
        <v>177</v>
      </c>
      <c r="D428" s="25" t="s">
        <v>184</v>
      </c>
      <c r="E428" s="65">
        <v>0</v>
      </c>
      <c r="F428" s="65">
        <v>1095162</v>
      </c>
      <c r="G428" s="65">
        <f t="shared" si="19"/>
        <v>1095162</v>
      </c>
      <c r="H428" s="23">
        <f>ROUND(IF($A428 ='Inflation Constants Table'!$E$1,E428,E428*(_xlfn.XLOOKUP($A428,'Inflation Constants Table'!$A:$A,'Inflation Constants Table'!$B:$B,0))),0)</f>
        <v>0</v>
      </c>
      <c r="I428" s="23">
        <f>ROUND(IF($A428 ='Inflation Constants Table'!$E$1,F428,F428*(_xlfn.XLOOKUP($A428,'Inflation Constants Table'!$A:$A,'Inflation Constants Table'!$B:$B,0))),0)</f>
        <v>1182775</v>
      </c>
      <c r="J428" s="23">
        <f>ROUND(IF($A428 ='Inflation Constants Table'!$E$1,G428,G428*(_xlfn.XLOOKUP($A428,'Inflation Constants Table'!$A:$A,'Inflation Constants Table'!$B:$B,0))),0)</f>
        <v>1182775</v>
      </c>
      <c r="K428" s="19">
        <f t="shared" si="20"/>
        <v>0</v>
      </c>
      <c r="L428" s="73">
        <f>_xlfn.XLOOKUP(A428,'SAPD GF as Pct of COSA GF'!A:A,'SAPD GF as Pct of COSA GF'!C:C)</f>
        <v>1631636678</v>
      </c>
      <c r="M428" s="19">
        <f t="shared" si="21"/>
        <v>7.2490096352197835E-4</v>
      </c>
    </row>
    <row r="429" spans="1:13">
      <c r="A429">
        <v>2023</v>
      </c>
      <c r="B429" t="s">
        <v>89</v>
      </c>
      <c r="C429" s="25" t="s">
        <v>177</v>
      </c>
      <c r="D429" s="25" t="s">
        <v>185</v>
      </c>
      <c r="E429" s="65">
        <v>0</v>
      </c>
      <c r="F429" s="65">
        <v>17739745</v>
      </c>
      <c r="G429" s="65">
        <f t="shared" si="19"/>
        <v>17739745</v>
      </c>
      <c r="H429" s="23">
        <f>ROUND(IF($A429 ='Inflation Constants Table'!$E$1,E429,E429*(_xlfn.XLOOKUP($A429,'Inflation Constants Table'!$A:$A,'Inflation Constants Table'!$B:$B,0))),0)</f>
        <v>0</v>
      </c>
      <c r="I429" s="23">
        <f>ROUND(IF($A429 ='Inflation Constants Table'!$E$1,F429,F429*(_xlfn.XLOOKUP($A429,'Inflation Constants Table'!$A:$A,'Inflation Constants Table'!$B:$B,0))),0)</f>
        <v>19158925</v>
      </c>
      <c r="J429" s="23">
        <f>ROUND(IF($A429 ='Inflation Constants Table'!$E$1,G429,G429*(_xlfn.XLOOKUP($A429,'Inflation Constants Table'!$A:$A,'Inflation Constants Table'!$B:$B,0))),0)</f>
        <v>19158925</v>
      </c>
      <c r="K429" s="19">
        <f t="shared" si="20"/>
        <v>0</v>
      </c>
      <c r="L429" s="73">
        <f>_xlfn.XLOOKUP(A429,'SAPD GF as Pct of COSA GF'!A:A,'SAPD GF as Pct of COSA GF'!C:C)</f>
        <v>1631636678</v>
      </c>
      <c r="M429" s="19">
        <f t="shared" si="21"/>
        <v>1.1742151459529766E-2</v>
      </c>
    </row>
    <row r="430" spans="1:13">
      <c r="A430">
        <v>2023</v>
      </c>
      <c r="B430" t="s">
        <v>89</v>
      </c>
      <c r="C430" s="25" t="s">
        <v>177</v>
      </c>
      <c r="D430" s="25" t="s">
        <v>186</v>
      </c>
      <c r="E430" s="65">
        <v>0</v>
      </c>
      <c r="F430" s="65">
        <v>5297683</v>
      </c>
      <c r="G430" s="65">
        <f t="shared" si="19"/>
        <v>5297683</v>
      </c>
      <c r="H430" s="23">
        <f>ROUND(IF($A430 ='Inflation Constants Table'!$E$1,E430,E430*(_xlfn.XLOOKUP($A430,'Inflation Constants Table'!$A:$A,'Inflation Constants Table'!$B:$B,0))),0)</f>
        <v>0</v>
      </c>
      <c r="I430" s="23">
        <f>ROUND(IF($A430 ='Inflation Constants Table'!$E$1,F430,F430*(_xlfn.XLOOKUP($A430,'Inflation Constants Table'!$A:$A,'Inflation Constants Table'!$B:$B,0))),0)</f>
        <v>5721498</v>
      </c>
      <c r="J430" s="23">
        <f>ROUND(IF($A430 ='Inflation Constants Table'!$E$1,G430,G430*(_xlfn.XLOOKUP($A430,'Inflation Constants Table'!$A:$A,'Inflation Constants Table'!$B:$B,0))),0)</f>
        <v>5721498</v>
      </c>
      <c r="K430" s="19">
        <f t="shared" si="20"/>
        <v>0</v>
      </c>
      <c r="L430" s="73">
        <f>_xlfn.XLOOKUP(A430,'SAPD GF as Pct of COSA GF'!A:A,'SAPD GF as Pct of COSA GF'!C:C)</f>
        <v>1631636678</v>
      </c>
      <c r="M430" s="19">
        <f t="shared" si="21"/>
        <v>3.5066005055814269E-3</v>
      </c>
    </row>
    <row r="431" spans="1:13">
      <c r="A431">
        <v>2023</v>
      </c>
      <c r="B431" t="s">
        <v>89</v>
      </c>
      <c r="C431" s="25" t="s">
        <v>177</v>
      </c>
      <c r="D431" s="25" t="s">
        <v>189</v>
      </c>
      <c r="E431" s="65">
        <v>0</v>
      </c>
      <c r="F431" s="65">
        <v>232008</v>
      </c>
      <c r="G431" s="65">
        <f t="shared" si="19"/>
        <v>232008</v>
      </c>
      <c r="H431" s="23">
        <f>ROUND(IF($A431 ='Inflation Constants Table'!$E$1,E431,E431*(_xlfn.XLOOKUP($A431,'Inflation Constants Table'!$A:$A,'Inflation Constants Table'!$B:$B,0))),0)</f>
        <v>0</v>
      </c>
      <c r="I431" s="23">
        <f>ROUND(IF($A431 ='Inflation Constants Table'!$E$1,F431,F431*(_xlfn.XLOOKUP($A431,'Inflation Constants Table'!$A:$A,'Inflation Constants Table'!$B:$B,0))),0)</f>
        <v>250569</v>
      </c>
      <c r="J431" s="23">
        <f>ROUND(IF($A431 ='Inflation Constants Table'!$E$1,G431,G431*(_xlfn.XLOOKUP($A431,'Inflation Constants Table'!$A:$A,'Inflation Constants Table'!$B:$B,0))),0)</f>
        <v>250569</v>
      </c>
      <c r="K431" s="19">
        <f t="shared" si="20"/>
        <v>0</v>
      </c>
      <c r="L431" s="73">
        <f>_xlfn.XLOOKUP(A431,'SAPD GF as Pct of COSA GF'!A:A,'SAPD GF as Pct of COSA GF'!C:C)</f>
        <v>1631636678</v>
      </c>
      <c r="M431" s="19">
        <f t="shared" si="21"/>
        <v>1.5356911460653007E-4</v>
      </c>
    </row>
    <row r="432" spans="1:13">
      <c r="A432">
        <v>2023</v>
      </c>
      <c r="B432" t="s">
        <v>89</v>
      </c>
      <c r="C432" s="25" t="s">
        <v>177</v>
      </c>
      <c r="D432" s="25" t="s">
        <v>190</v>
      </c>
      <c r="E432" s="65">
        <v>0</v>
      </c>
      <c r="F432" s="65">
        <v>78610</v>
      </c>
      <c r="G432" s="65">
        <f t="shared" si="19"/>
        <v>78610</v>
      </c>
      <c r="H432" s="23">
        <f>ROUND(IF($A432 ='Inflation Constants Table'!$E$1,E432,E432*(_xlfn.XLOOKUP($A432,'Inflation Constants Table'!$A:$A,'Inflation Constants Table'!$B:$B,0))),0)</f>
        <v>0</v>
      </c>
      <c r="I432" s="23">
        <f>ROUND(IF($A432 ='Inflation Constants Table'!$E$1,F432,F432*(_xlfn.XLOOKUP($A432,'Inflation Constants Table'!$A:$A,'Inflation Constants Table'!$B:$B,0))),0)</f>
        <v>84899</v>
      </c>
      <c r="J432" s="23">
        <f>ROUND(IF($A432 ='Inflation Constants Table'!$E$1,G432,G432*(_xlfn.XLOOKUP($A432,'Inflation Constants Table'!$A:$A,'Inflation Constants Table'!$B:$B,0))),0)</f>
        <v>84899</v>
      </c>
      <c r="K432" s="19">
        <f t="shared" si="20"/>
        <v>0</v>
      </c>
      <c r="L432" s="73">
        <f>_xlfn.XLOOKUP(A432,'SAPD GF as Pct of COSA GF'!A:A,'SAPD GF as Pct of COSA GF'!C:C)</f>
        <v>1631636678</v>
      </c>
      <c r="M432" s="19">
        <f t="shared" si="21"/>
        <v>5.2033029867939754E-5</v>
      </c>
    </row>
    <row r="433" spans="1:13">
      <c r="A433">
        <v>2023</v>
      </c>
      <c r="B433" t="s">
        <v>89</v>
      </c>
      <c r="C433" s="25" t="s">
        <v>177</v>
      </c>
      <c r="D433" s="25" t="s">
        <v>191</v>
      </c>
      <c r="E433" s="65">
        <v>0</v>
      </c>
      <c r="F433" s="65">
        <v>9740</v>
      </c>
      <c r="G433" s="65">
        <f t="shared" si="19"/>
        <v>9740</v>
      </c>
      <c r="H433" s="23">
        <f>ROUND(IF($A433 ='Inflation Constants Table'!$E$1,E433,E433*(_xlfn.XLOOKUP($A433,'Inflation Constants Table'!$A:$A,'Inflation Constants Table'!$B:$B,0))),0)</f>
        <v>0</v>
      </c>
      <c r="I433" s="23">
        <f>ROUND(IF($A433 ='Inflation Constants Table'!$E$1,F433,F433*(_xlfn.XLOOKUP($A433,'Inflation Constants Table'!$A:$A,'Inflation Constants Table'!$B:$B,0))),0)</f>
        <v>10519</v>
      </c>
      <c r="J433" s="23">
        <f>ROUND(IF($A433 ='Inflation Constants Table'!$E$1,G433,G433*(_xlfn.XLOOKUP($A433,'Inflation Constants Table'!$A:$A,'Inflation Constants Table'!$B:$B,0))),0)</f>
        <v>10519</v>
      </c>
      <c r="K433" s="19">
        <f t="shared" si="20"/>
        <v>0</v>
      </c>
      <c r="L433" s="73">
        <f>_xlfn.XLOOKUP(A433,'SAPD GF as Pct of COSA GF'!A:A,'SAPD GF as Pct of COSA GF'!C:C)</f>
        <v>1631636678</v>
      </c>
      <c r="M433" s="19">
        <f t="shared" si="21"/>
        <v>6.4469009196911421E-6</v>
      </c>
    </row>
    <row r="434" spans="1:13">
      <c r="A434">
        <v>2023</v>
      </c>
      <c r="B434" t="s">
        <v>89</v>
      </c>
      <c r="C434" s="25" t="s">
        <v>177</v>
      </c>
      <c r="D434" s="25" t="s">
        <v>192</v>
      </c>
      <c r="E434" s="65">
        <v>0</v>
      </c>
      <c r="F434" s="65">
        <v>5550</v>
      </c>
      <c r="G434" s="65">
        <f t="shared" si="19"/>
        <v>5550</v>
      </c>
      <c r="H434" s="23">
        <f>ROUND(IF($A434 ='Inflation Constants Table'!$E$1,E434,E434*(_xlfn.XLOOKUP($A434,'Inflation Constants Table'!$A:$A,'Inflation Constants Table'!$B:$B,0))),0)</f>
        <v>0</v>
      </c>
      <c r="I434" s="23">
        <f>ROUND(IF($A434 ='Inflation Constants Table'!$E$1,F434,F434*(_xlfn.XLOOKUP($A434,'Inflation Constants Table'!$A:$A,'Inflation Constants Table'!$B:$B,0))),0)</f>
        <v>5994</v>
      </c>
      <c r="J434" s="23">
        <f>ROUND(IF($A434 ='Inflation Constants Table'!$E$1,G434,G434*(_xlfn.XLOOKUP($A434,'Inflation Constants Table'!$A:$A,'Inflation Constants Table'!$B:$B,0))),0)</f>
        <v>5994</v>
      </c>
      <c r="K434" s="19">
        <f t="shared" si="20"/>
        <v>0</v>
      </c>
      <c r="L434" s="73">
        <f>_xlfn.XLOOKUP(A434,'SAPD GF as Pct of COSA GF'!A:A,'SAPD GF as Pct of COSA GF'!C:C)</f>
        <v>1631636678</v>
      </c>
      <c r="M434" s="19">
        <f t="shared" si="21"/>
        <v>3.6736119510056761E-6</v>
      </c>
    </row>
    <row r="435" spans="1:13">
      <c r="A435">
        <v>2023</v>
      </c>
      <c r="B435" t="s">
        <v>89</v>
      </c>
      <c r="C435" s="25" t="s">
        <v>177</v>
      </c>
      <c r="D435" s="25" t="s">
        <v>193</v>
      </c>
      <c r="E435" s="65">
        <v>0</v>
      </c>
      <c r="F435" s="65">
        <v>4271245</v>
      </c>
      <c r="G435" s="65">
        <f t="shared" si="19"/>
        <v>4271245</v>
      </c>
      <c r="H435" s="23">
        <f>ROUND(IF($A435 ='Inflation Constants Table'!$E$1,E435,E435*(_xlfn.XLOOKUP($A435,'Inflation Constants Table'!$A:$A,'Inflation Constants Table'!$B:$B,0))),0)</f>
        <v>0</v>
      </c>
      <c r="I435" s="23">
        <f>ROUND(IF($A435 ='Inflation Constants Table'!$E$1,F435,F435*(_xlfn.XLOOKUP($A435,'Inflation Constants Table'!$A:$A,'Inflation Constants Table'!$B:$B,0))),0)</f>
        <v>4612945</v>
      </c>
      <c r="J435" s="23">
        <f>ROUND(IF($A435 ='Inflation Constants Table'!$E$1,G435,G435*(_xlfn.XLOOKUP($A435,'Inflation Constants Table'!$A:$A,'Inflation Constants Table'!$B:$B,0))),0)</f>
        <v>4612945</v>
      </c>
      <c r="K435" s="19">
        <f t="shared" si="20"/>
        <v>0</v>
      </c>
      <c r="L435" s="73">
        <f>_xlfn.XLOOKUP(A435,'SAPD GF as Pct of COSA GF'!A:A,'SAPD GF as Pct of COSA GF'!C:C)</f>
        <v>1631636678</v>
      </c>
      <c r="M435" s="19">
        <f t="shared" si="21"/>
        <v>2.8271888357243708E-3</v>
      </c>
    </row>
    <row r="436" spans="1:13">
      <c r="A436">
        <v>2023</v>
      </c>
      <c r="B436" t="s">
        <v>89</v>
      </c>
      <c r="C436" s="25" t="s">
        <v>177</v>
      </c>
      <c r="D436" s="25" t="s">
        <v>194</v>
      </c>
      <c r="E436" s="65">
        <v>0</v>
      </c>
      <c r="F436" s="65">
        <v>4177954</v>
      </c>
      <c r="G436" s="65">
        <f t="shared" si="19"/>
        <v>4177954</v>
      </c>
      <c r="H436" s="23">
        <f>ROUND(IF($A436 ='Inflation Constants Table'!$E$1,E436,E436*(_xlfn.XLOOKUP($A436,'Inflation Constants Table'!$A:$A,'Inflation Constants Table'!$B:$B,0))),0)</f>
        <v>0</v>
      </c>
      <c r="I436" s="23">
        <f>ROUND(IF($A436 ='Inflation Constants Table'!$E$1,F436,F436*(_xlfn.XLOOKUP($A436,'Inflation Constants Table'!$A:$A,'Inflation Constants Table'!$B:$B,0))),0)</f>
        <v>4512190</v>
      </c>
      <c r="J436" s="23">
        <f>ROUND(IF($A436 ='Inflation Constants Table'!$E$1,G436,G436*(_xlfn.XLOOKUP($A436,'Inflation Constants Table'!$A:$A,'Inflation Constants Table'!$B:$B,0))),0)</f>
        <v>4512190</v>
      </c>
      <c r="K436" s="19">
        <f t="shared" si="20"/>
        <v>0</v>
      </c>
      <c r="L436" s="73">
        <f>_xlfn.XLOOKUP(A436,'SAPD GF as Pct of COSA GF'!A:A,'SAPD GF as Pct of COSA GF'!C:C)</f>
        <v>1631636678</v>
      </c>
      <c r="M436" s="19">
        <f t="shared" si="21"/>
        <v>2.7654379561575411E-3</v>
      </c>
    </row>
    <row r="437" spans="1:13">
      <c r="A437">
        <v>2023</v>
      </c>
      <c r="B437" t="s">
        <v>89</v>
      </c>
      <c r="C437" s="25" t="s">
        <v>177</v>
      </c>
      <c r="D437" s="25" t="s">
        <v>195</v>
      </c>
      <c r="E437" s="65">
        <v>0</v>
      </c>
      <c r="F437" s="65">
        <v>14373</v>
      </c>
      <c r="G437" s="65">
        <f t="shared" si="19"/>
        <v>14373</v>
      </c>
      <c r="H437" s="23">
        <f>ROUND(IF($A437 ='Inflation Constants Table'!$E$1,E437,E437*(_xlfn.XLOOKUP($A437,'Inflation Constants Table'!$A:$A,'Inflation Constants Table'!$B:$B,0))),0)</f>
        <v>0</v>
      </c>
      <c r="I437" s="23">
        <f>ROUND(IF($A437 ='Inflation Constants Table'!$E$1,F437,F437*(_xlfn.XLOOKUP($A437,'Inflation Constants Table'!$A:$A,'Inflation Constants Table'!$B:$B,0))),0)</f>
        <v>15523</v>
      </c>
      <c r="J437" s="23">
        <f>ROUND(IF($A437 ='Inflation Constants Table'!$E$1,G437,G437*(_xlfn.XLOOKUP($A437,'Inflation Constants Table'!$A:$A,'Inflation Constants Table'!$B:$B,0))),0)</f>
        <v>15523</v>
      </c>
      <c r="K437" s="19">
        <f t="shared" si="20"/>
        <v>0</v>
      </c>
      <c r="L437" s="73">
        <f>_xlfn.XLOOKUP(A437,'SAPD GF as Pct of COSA GF'!A:A,'SAPD GF as Pct of COSA GF'!C:C)</f>
        <v>1631636678</v>
      </c>
      <c r="M437" s="19">
        <f t="shared" si="21"/>
        <v>9.5137601460562416E-6</v>
      </c>
    </row>
    <row r="438" spans="1:13">
      <c r="A438">
        <v>2023</v>
      </c>
      <c r="B438" t="s">
        <v>89</v>
      </c>
      <c r="C438" s="25" t="s">
        <v>177</v>
      </c>
      <c r="D438" s="25" t="s">
        <v>196</v>
      </c>
      <c r="E438" s="65">
        <v>0</v>
      </c>
      <c r="F438" s="65">
        <v>5241357</v>
      </c>
      <c r="G438" s="65">
        <f t="shared" si="19"/>
        <v>5241357</v>
      </c>
      <c r="H438" s="23">
        <f>ROUND(IF($A438 ='Inflation Constants Table'!$E$1,E438,E438*(_xlfn.XLOOKUP($A438,'Inflation Constants Table'!$A:$A,'Inflation Constants Table'!$B:$B,0))),0)</f>
        <v>0</v>
      </c>
      <c r="I438" s="23">
        <f>ROUND(IF($A438 ='Inflation Constants Table'!$E$1,F438,F438*(_xlfn.XLOOKUP($A438,'Inflation Constants Table'!$A:$A,'Inflation Constants Table'!$B:$B,0))),0)</f>
        <v>5660666</v>
      </c>
      <c r="J438" s="23">
        <f>ROUND(IF($A438 ='Inflation Constants Table'!$E$1,G438,G438*(_xlfn.XLOOKUP($A438,'Inflation Constants Table'!$A:$A,'Inflation Constants Table'!$B:$B,0))),0)</f>
        <v>5660666</v>
      </c>
      <c r="K438" s="19">
        <f t="shared" si="20"/>
        <v>0</v>
      </c>
      <c r="L438" s="73">
        <f>_xlfn.XLOOKUP(A438,'SAPD GF as Pct of COSA GF'!A:A,'SAPD GF as Pct of COSA GF'!C:C)</f>
        <v>1631636678</v>
      </c>
      <c r="M438" s="19">
        <f t="shared" si="21"/>
        <v>3.4693176957376537E-3</v>
      </c>
    </row>
    <row r="439" spans="1:13">
      <c r="A439">
        <v>2023</v>
      </c>
      <c r="B439" t="s">
        <v>89</v>
      </c>
      <c r="C439" s="25" t="s">
        <v>177</v>
      </c>
      <c r="D439" s="25" t="s">
        <v>197</v>
      </c>
      <c r="E439" s="65">
        <v>0</v>
      </c>
      <c r="F439" s="65">
        <v>33626</v>
      </c>
      <c r="G439" s="65">
        <f t="shared" si="19"/>
        <v>33626</v>
      </c>
      <c r="H439" s="23">
        <f>ROUND(IF($A439 ='Inflation Constants Table'!$E$1,E439,E439*(_xlfn.XLOOKUP($A439,'Inflation Constants Table'!$A:$A,'Inflation Constants Table'!$B:$B,0))),0)</f>
        <v>0</v>
      </c>
      <c r="I439" s="23">
        <f>ROUND(IF($A439 ='Inflation Constants Table'!$E$1,F439,F439*(_xlfn.XLOOKUP($A439,'Inflation Constants Table'!$A:$A,'Inflation Constants Table'!$B:$B,0))),0)</f>
        <v>36316</v>
      </c>
      <c r="J439" s="23">
        <f>ROUND(IF($A439 ='Inflation Constants Table'!$E$1,G439,G439*(_xlfn.XLOOKUP($A439,'Inflation Constants Table'!$A:$A,'Inflation Constants Table'!$B:$B,0))),0)</f>
        <v>36316</v>
      </c>
      <c r="K439" s="19">
        <f t="shared" si="20"/>
        <v>0</v>
      </c>
      <c r="L439" s="73">
        <f>_xlfn.XLOOKUP(A439,'SAPD GF as Pct of COSA GF'!A:A,'SAPD GF as Pct of COSA GF'!C:C)</f>
        <v>1631636678</v>
      </c>
      <c r="M439" s="19">
        <f t="shared" si="21"/>
        <v>2.2257406008128485E-5</v>
      </c>
    </row>
    <row r="440" spans="1:13">
      <c r="A440">
        <v>2023</v>
      </c>
      <c r="B440" t="s">
        <v>89</v>
      </c>
      <c r="C440" s="25" t="s">
        <v>177</v>
      </c>
      <c r="D440" s="25" t="s">
        <v>198</v>
      </c>
      <c r="E440" s="65">
        <v>7181176</v>
      </c>
      <c r="F440" s="65">
        <v>2009977</v>
      </c>
      <c r="G440" s="65">
        <f t="shared" si="19"/>
        <v>9191153</v>
      </c>
      <c r="H440" s="23">
        <f>ROUND(IF($A440 ='Inflation Constants Table'!$E$1,E440,E440*(_xlfn.XLOOKUP($A440,'Inflation Constants Table'!$A:$A,'Inflation Constants Table'!$B:$B,0))),0)</f>
        <v>7755670</v>
      </c>
      <c r="I440" s="23">
        <f>ROUND(IF($A440 ='Inflation Constants Table'!$E$1,F440,F440*(_xlfn.XLOOKUP($A440,'Inflation Constants Table'!$A:$A,'Inflation Constants Table'!$B:$B,0))),0)</f>
        <v>2170775</v>
      </c>
      <c r="J440" s="23">
        <f>ROUND(IF($A440 ='Inflation Constants Table'!$E$1,G440,G440*(_xlfn.XLOOKUP($A440,'Inflation Constants Table'!$A:$A,'Inflation Constants Table'!$B:$B,0))),0)</f>
        <v>9926445</v>
      </c>
      <c r="K440" s="19">
        <f t="shared" si="20"/>
        <v>0.78131395479449084</v>
      </c>
      <c r="L440" s="73">
        <f>_xlfn.XLOOKUP(A440,'SAPD GF as Pct of COSA GF'!A:A,'SAPD GF as Pct of COSA GF'!C:C)</f>
        <v>1631636678</v>
      </c>
      <c r="M440" s="19">
        <f t="shared" si="21"/>
        <v>6.083734898732155E-3</v>
      </c>
    </row>
    <row r="441" spans="1:13">
      <c r="A441">
        <v>2023</v>
      </c>
      <c r="B441" t="s">
        <v>89</v>
      </c>
      <c r="C441" s="25" t="s">
        <v>199</v>
      </c>
      <c r="D441" s="25" t="s">
        <v>200</v>
      </c>
      <c r="E441" s="65">
        <v>196479</v>
      </c>
      <c r="F441" s="65">
        <v>9694</v>
      </c>
      <c r="G441" s="65">
        <f t="shared" si="19"/>
        <v>206173</v>
      </c>
      <c r="H441" s="23">
        <f>ROUND(IF($A441 ='Inflation Constants Table'!$E$1,E441,E441*(_xlfn.XLOOKUP($A441,'Inflation Constants Table'!$A:$A,'Inflation Constants Table'!$B:$B,0))),0)</f>
        <v>212197</v>
      </c>
      <c r="I441" s="23">
        <f>ROUND(IF($A441 ='Inflation Constants Table'!$E$1,F441,F441*(_xlfn.XLOOKUP($A441,'Inflation Constants Table'!$A:$A,'Inflation Constants Table'!$B:$B,0))),0)</f>
        <v>10470</v>
      </c>
      <c r="J441" s="23">
        <f>ROUND(IF($A441 ='Inflation Constants Table'!$E$1,G441,G441*(_xlfn.XLOOKUP($A441,'Inflation Constants Table'!$A:$A,'Inflation Constants Table'!$B:$B,0))),0)</f>
        <v>222667</v>
      </c>
      <c r="K441" s="19">
        <f t="shared" si="20"/>
        <v>0.95297911230671806</v>
      </c>
      <c r="L441" s="73">
        <f>_xlfn.XLOOKUP(A441,'SAPD GF as Pct of COSA GF'!A:A,'SAPD GF as Pct of COSA GF'!C:C)</f>
        <v>1631636678</v>
      </c>
      <c r="M441" s="19">
        <f t="shared" si="21"/>
        <v>1.3646849387630646E-4</v>
      </c>
    </row>
    <row r="442" spans="1:13">
      <c r="A442">
        <v>2023</v>
      </c>
      <c r="B442" t="s">
        <v>89</v>
      </c>
      <c r="C442" s="25" t="s">
        <v>199</v>
      </c>
      <c r="D442" s="25" t="s">
        <v>201</v>
      </c>
      <c r="E442" s="65">
        <v>0</v>
      </c>
      <c r="F442" s="65">
        <v>3636100</v>
      </c>
      <c r="G442" s="65">
        <f t="shared" si="19"/>
        <v>3636100</v>
      </c>
      <c r="H442" s="23">
        <f>ROUND(IF($A442 ='Inflation Constants Table'!$E$1,E442,E442*(_xlfn.XLOOKUP($A442,'Inflation Constants Table'!$A:$A,'Inflation Constants Table'!$B:$B,0))),0)</f>
        <v>0</v>
      </c>
      <c r="I442" s="23">
        <f>ROUND(IF($A442 ='Inflation Constants Table'!$E$1,F442,F442*(_xlfn.XLOOKUP($A442,'Inflation Constants Table'!$A:$A,'Inflation Constants Table'!$B:$B,0))),0)</f>
        <v>3926988</v>
      </c>
      <c r="J442" s="23">
        <f>ROUND(IF($A442 ='Inflation Constants Table'!$E$1,G442,G442*(_xlfn.XLOOKUP($A442,'Inflation Constants Table'!$A:$A,'Inflation Constants Table'!$B:$B,0))),0)</f>
        <v>3926988</v>
      </c>
      <c r="K442" s="19">
        <f t="shared" si="20"/>
        <v>0</v>
      </c>
      <c r="L442" s="73">
        <f>_xlfn.XLOOKUP(A442,'SAPD GF as Pct of COSA GF'!A:A,'SAPD GF as Pct of COSA GF'!C:C)</f>
        <v>1631636678</v>
      </c>
      <c r="M442" s="19">
        <f t="shared" si="21"/>
        <v>2.4067784531624755E-3</v>
      </c>
    </row>
    <row r="443" spans="1:13">
      <c r="A443">
        <v>2023</v>
      </c>
      <c r="B443" t="s">
        <v>89</v>
      </c>
      <c r="C443" s="25" t="s">
        <v>199</v>
      </c>
      <c r="D443" s="25" t="s">
        <v>204</v>
      </c>
      <c r="E443" s="65">
        <v>36464</v>
      </c>
      <c r="F443" s="65">
        <v>1686831</v>
      </c>
      <c r="G443" s="65">
        <f t="shared" si="19"/>
        <v>1723295</v>
      </c>
      <c r="H443" s="23">
        <f>ROUND(IF($A443 ='Inflation Constants Table'!$E$1,E443,E443*(_xlfn.XLOOKUP($A443,'Inflation Constants Table'!$A:$A,'Inflation Constants Table'!$B:$B,0))),0)</f>
        <v>39381</v>
      </c>
      <c r="I443" s="23">
        <f>ROUND(IF($A443 ='Inflation Constants Table'!$E$1,F443,F443*(_xlfn.XLOOKUP($A443,'Inflation Constants Table'!$A:$A,'Inflation Constants Table'!$B:$B,0))),0)</f>
        <v>1821777</v>
      </c>
      <c r="J443" s="23">
        <f>ROUND(IF($A443 ='Inflation Constants Table'!$E$1,G443,G443*(_xlfn.XLOOKUP($A443,'Inflation Constants Table'!$A:$A,'Inflation Constants Table'!$B:$B,0))),0)</f>
        <v>1861159</v>
      </c>
      <c r="K443" s="19">
        <f t="shared" si="20"/>
        <v>2.1159395838829462E-2</v>
      </c>
      <c r="L443" s="73">
        <f>_xlfn.XLOOKUP(A443,'SAPD GF as Pct of COSA GF'!A:A,'SAPD GF as Pct of COSA GF'!C:C)</f>
        <v>1631636678</v>
      </c>
      <c r="M443" s="19">
        <f t="shared" si="21"/>
        <v>1.1406699941811434E-3</v>
      </c>
    </row>
    <row r="444" spans="1:13">
      <c r="A444">
        <v>2023</v>
      </c>
      <c r="B444" t="s">
        <v>89</v>
      </c>
      <c r="C444" s="25" t="s">
        <v>199</v>
      </c>
      <c r="D444" s="25" t="s">
        <v>211</v>
      </c>
      <c r="E444" s="65">
        <v>0</v>
      </c>
      <c r="F444" s="65">
        <v>8000</v>
      </c>
      <c r="G444" s="65">
        <f t="shared" si="19"/>
        <v>8000</v>
      </c>
      <c r="H444" s="23">
        <f>ROUND(IF($A444 ='Inflation Constants Table'!$E$1,E444,E444*(_xlfn.XLOOKUP($A444,'Inflation Constants Table'!$A:$A,'Inflation Constants Table'!$B:$B,0))),0)</f>
        <v>0</v>
      </c>
      <c r="I444" s="23">
        <f>ROUND(IF($A444 ='Inflation Constants Table'!$E$1,F444,F444*(_xlfn.XLOOKUP($A444,'Inflation Constants Table'!$A:$A,'Inflation Constants Table'!$B:$B,0))),0)</f>
        <v>8640</v>
      </c>
      <c r="J444" s="23">
        <f>ROUND(IF($A444 ='Inflation Constants Table'!$E$1,G444,G444*(_xlfn.XLOOKUP($A444,'Inflation Constants Table'!$A:$A,'Inflation Constants Table'!$B:$B,0))),0)</f>
        <v>8640</v>
      </c>
      <c r="K444" s="19">
        <f t="shared" si="20"/>
        <v>0</v>
      </c>
      <c r="L444" s="73">
        <f>_xlfn.XLOOKUP(A444,'SAPD GF as Pct of COSA GF'!A:A,'SAPD GF as Pct of COSA GF'!C:C)</f>
        <v>1631636678</v>
      </c>
      <c r="M444" s="19">
        <f t="shared" si="21"/>
        <v>5.2952965059541278E-6</v>
      </c>
    </row>
    <row r="445" spans="1:13">
      <c r="A445">
        <v>2023</v>
      </c>
      <c r="B445" t="s">
        <v>89</v>
      </c>
      <c r="C445" s="25" t="s">
        <v>199</v>
      </c>
      <c r="D445" s="25" t="s">
        <v>206</v>
      </c>
      <c r="E445" s="65">
        <v>488866</v>
      </c>
      <c r="F445" s="65">
        <v>0</v>
      </c>
      <c r="G445" s="65">
        <f t="shared" si="19"/>
        <v>488866</v>
      </c>
      <c r="H445" s="23">
        <f>ROUND(IF($A445 ='Inflation Constants Table'!$E$1,E445,E445*(_xlfn.XLOOKUP($A445,'Inflation Constants Table'!$A:$A,'Inflation Constants Table'!$B:$B,0))),0)</f>
        <v>527975</v>
      </c>
      <c r="I445" s="23">
        <f>ROUND(IF($A445 ='Inflation Constants Table'!$E$1,F445,F445*(_xlfn.XLOOKUP($A445,'Inflation Constants Table'!$A:$A,'Inflation Constants Table'!$B:$B,0))),0)</f>
        <v>0</v>
      </c>
      <c r="J445" s="23">
        <f>ROUND(IF($A445 ='Inflation Constants Table'!$E$1,G445,G445*(_xlfn.XLOOKUP($A445,'Inflation Constants Table'!$A:$A,'Inflation Constants Table'!$B:$B,0))),0)</f>
        <v>527975</v>
      </c>
      <c r="K445" s="19">
        <f t="shared" si="20"/>
        <v>1</v>
      </c>
      <c r="L445" s="73">
        <f>_xlfn.XLOOKUP(A445,'SAPD GF as Pct of COSA GF'!A:A,'SAPD GF as Pct of COSA GF'!C:C)</f>
        <v>1631636678</v>
      </c>
      <c r="M445" s="19">
        <f t="shared" si="21"/>
        <v>3.2358613110314012E-4</v>
      </c>
    </row>
    <row r="446" spans="1:13">
      <c r="A446">
        <v>2023</v>
      </c>
      <c r="B446" t="s">
        <v>89</v>
      </c>
      <c r="C446" s="25" t="s">
        <v>207</v>
      </c>
      <c r="D446" s="25" t="s">
        <v>208</v>
      </c>
      <c r="E446" s="65">
        <v>6075574</v>
      </c>
      <c r="F446" s="65">
        <v>4219873</v>
      </c>
      <c r="G446" s="65">
        <f t="shared" si="19"/>
        <v>10295447</v>
      </c>
      <c r="H446" s="23">
        <f>ROUND(IF($A446 ='Inflation Constants Table'!$E$1,E446,E446*(_xlfn.XLOOKUP($A446,'Inflation Constants Table'!$A:$A,'Inflation Constants Table'!$B:$B,0))),0)</f>
        <v>6561620</v>
      </c>
      <c r="I446" s="23">
        <f>ROUND(IF($A446 ='Inflation Constants Table'!$E$1,F446,F446*(_xlfn.XLOOKUP($A446,'Inflation Constants Table'!$A:$A,'Inflation Constants Table'!$B:$B,0))),0)</f>
        <v>4557463</v>
      </c>
      <c r="J446" s="23">
        <f>ROUND(IF($A446 ='Inflation Constants Table'!$E$1,G446,G446*(_xlfn.XLOOKUP($A446,'Inflation Constants Table'!$A:$A,'Inflation Constants Table'!$B:$B,0))),0)</f>
        <v>11119083</v>
      </c>
      <c r="K446" s="19">
        <f t="shared" si="20"/>
        <v>0.59012240487817202</v>
      </c>
      <c r="L446" s="73">
        <f>_xlfn.XLOOKUP(A446,'SAPD GF as Pct of COSA GF'!A:A,'SAPD GF as Pct of COSA GF'!C:C)</f>
        <v>1631636678</v>
      </c>
      <c r="M446" s="19">
        <f t="shared" si="21"/>
        <v>6.8146807128835578E-3</v>
      </c>
    </row>
    <row r="447" spans="1:13">
      <c r="A447">
        <v>2022</v>
      </c>
      <c r="B447" t="s">
        <v>89</v>
      </c>
      <c r="C447" s="25" t="s">
        <v>90</v>
      </c>
      <c r="D447" s="25" t="s">
        <v>91</v>
      </c>
      <c r="E447" s="65">
        <v>185292409</v>
      </c>
      <c r="F447" s="65">
        <v>29983312</v>
      </c>
      <c r="G447" s="65">
        <f t="shared" si="19"/>
        <v>215275721</v>
      </c>
      <c r="H447" s="23">
        <f>ROUND(IF($A447 ='Inflation Constants Table'!$E$1,E447,E447*(_xlfn.XLOOKUP($A447,'Inflation Constants Table'!$A:$A,'Inflation Constants Table'!$B:$B,0))),0)</f>
        <v>213086270</v>
      </c>
      <c r="I447" s="23">
        <f>ROUND(IF($A447 ='Inflation Constants Table'!$E$1,F447,F447*(_xlfn.XLOOKUP($A447,'Inflation Constants Table'!$A:$A,'Inflation Constants Table'!$B:$B,0))),0)</f>
        <v>34480809</v>
      </c>
      <c r="J447" s="23">
        <f>ROUND(IF($A447 ='Inflation Constants Table'!$E$1,G447,G447*(_xlfn.XLOOKUP($A447,'Inflation Constants Table'!$A:$A,'Inflation Constants Table'!$B:$B,0))),0)</f>
        <v>247567079</v>
      </c>
      <c r="K447" s="19">
        <f t="shared" si="20"/>
        <v>0.86072134817246848</v>
      </c>
      <c r="L447" s="73">
        <f>_xlfn.XLOOKUP(A447,'SAPD GF as Pct of COSA GF'!A:A,'SAPD GF as Pct of COSA GF'!C:C)</f>
        <v>1561144617</v>
      </c>
      <c r="M447" s="19">
        <f t="shared" si="21"/>
        <v>0.15858049043255293</v>
      </c>
    </row>
    <row r="448" spans="1:13">
      <c r="A448">
        <v>2022</v>
      </c>
      <c r="B448" t="s">
        <v>89</v>
      </c>
      <c r="C448" s="25" t="s">
        <v>90</v>
      </c>
      <c r="D448" s="25" t="s">
        <v>92</v>
      </c>
      <c r="E448" s="65">
        <v>0</v>
      </c>
      <c r="F448" s="65">
        <v>70720</v>
      </c>
      <c r="G448" s="65">
        <f t="shared" si="19"/>
        <v>70720</v>
      </c>
      <c r="H448" s="23">
        <f>ROUND(IF($A448 ='Inflation Constants Table'!$E$1,E448,E448*(_xlfn.XLOOKUP($A448,'Inflation Constants Table'!$A:$A,'Inflation Constants Table'!$B:$B,0))),0)</f>
        <v>0</v>
      </c>
      <c r="I448" s="23">
        <f>ROUND(IF($A448 ='Inflation Constants Table'!$E$1,F448,F448*(_xlfn.XLOOKUP($A448,'Inflation Constants Table'!$A:$A,'Inflation Constants Table'!$B:$B,0))),0)</f>
        <v>81328</v>
      </c>
      <c r="J448" s="23">
        <f>ROUND(IF($A448 ='Inflation Constants Table'!$E$1,G448,G448*(_xlfn.XLOOKUP($A448,'Inflation Constants Table'!$A:$A,'Inflation Constants Table'!$B:$B,0))),0)</f>
        <v>81328</v>
      </c>
      <c r="K448" s="19">
        <f t="shared" si="20"/>
        <v>0</v>
      </c>
      <c r="L448" s="73">
        <f>_xlfn.XLOOKUP(A448,'SAPD GF as Pct of COSA GF'!A:A,'SAPD GF as Pct of COSA GF'!C:C)</f>
        <v>1561144617</v>
      </c>
      <c r="M448" s="19">
        <f t="shared" si="21"/>
        <v>5.2095109648640579E-5</v>
      </c>
    </row>
    <row r="449" spans="1:13">
      <c r="A449">
        <v>2022</v>
      </c>
      <c r="B449" t="s">
        <v>89</v>
      </c>
      <c r="C449" s="25" t="s">
        <v>90</v>
      </c>
      <c r="D449" s="25" t="s">
        <v>93</v>
      </c>
      <c r="E449" s="65">
        <v>14524768</v>
      </c>
      <c r="F449" s="65">
        <v>832457</v>
      </c>
      <c r="G449" s="65">
        <f t="shared" si="19"/>
        <v>15357225</v>
      </c>
      <c r="H449" s="23">
        <f>ROUND(IF($A449 ='Inflation Constants Table'!$E$1,E449,E449*(_xlfn.XLOOKUP($A449,'Inflation Constants Table'!$A:$A,'Inflation Constants Table'!$B:$B,0))),0)</f>
        <v>16703483</v>
      </c>
      <c r="I449" s="23">
        <f>ROUND(IF($A449 ='Inflation Constants Table'!$E$1,F449,F449*(_xlfn.XLOOKUP($A449,'Inflation Constants Table'!$A:$A,'Inflation Constants Table'!$B:$B,0))),0)</f>
        <v>957326</v>
      </c>
      <c r="J449" s="23">
        <f>ROUND(IF($A449 ='Inflation Constants Table'!$E$1,G449,G449*(_xlfn.XLOOKUP($A449,'Inflation Constants Table'!$A:$A,'Inflation Constants Table'!$B:$B,0))),0)</f>
        <v>17660809</v>
      </c>
      <c r="K449" s="19">
        <f t="shared" si="20"/>
        <v>0.94579376290180139</v>
      </c>
      <c r="L449" s="73">
        <f>_xlfn.XLOOKUP(A449,'SAPD GF as Pct of COSA GF'!A:A,'SAPD GF as Pct of COSA GF'!C:C)</f>
        <v>1561144617</v>
      </c>
      <c r="M449" s="19">
        <f t="shared" si="21"/>
        <v>1.1312730933241914E-2</v>
      </c>
    </row>
    <row r="450" spans="1:13">
      <c r="A450">
        <v>2022</v>
      </c>
      <c r="B450" t="s">
        <v>89</v>
      </c>
      <c r="C450" s="25" t="s">
        <v>90</v>
      </c>
      <c r="D450" s="25" t="s">
        <v>94</v>
      </c>
      <c r="E450" s="65">
        <v>28640</v>
      </c>
      <c r="F450" s="65">
        <v>0</v>
      </c>
      <c r="G450" s="65">
        <f t="shared" si="19"/>
        <v>28640</v>
      </c>
      <c r="H450" s="23">
        <f>ROUND(IF($A450 ='Inflation Constants Table'!$E$1,E450,E450*(_xlfn.XLOOKUP($A450,'Inflation Constants Table'!$A:$A,'Inflation Constants Table'!$B:$B,0))),0)</f>
        <v>32936</v>
      </c>
      <c r="I450" s="23">
        <f>ROUND(IF($A450 ='Inflation Constants Table'!$E$1,F450,F450*(_xlfn.XLOOKUP($A450,'Inflation Constants Table'!$A:$A,'Inflation Constants Table'!$B:$B,0))),0)</f>
        <v>0</v>
      </c>
      <c r="J450" s="23">
        <f>ROUND(IF($A450 ='Inflation Constants Table'!$E$1,G450,G450*(_xlfn.XLOOKUP($A450,'Inflation Constants Table'!$A:$A,'Inflation Constants Table'!$B:$B,0))),0)</f>
        <v>32936</v>
      </c>
      <c r="K450" s="19">
        <f t="shared" si="20"/>
        <v>1</v>
      </c>
      <c r="L450" s="73">
        <f>_xlfn.XLOOKUP(A450,'SAPD GF as Pct of COSA GF'!A:A,'SAPD GF as Pct of COSA GF'!C:C)</f>
        <v>1561144617</v>
      </c>
      <c r="M450" s="19">
        <f t="shared" si="21"/>
        <v>2.1097340785309194E-5</v>
      </c>
    </row>
    <row r="451" spans="1:13">
      <c r="A451">
        <v>2022</v>
      </c>
      <c r="B451" t="s">
        <v>89</v>
      </c>
      <c r="C451" s="25" t="s">
        <v>90</v>
      </c>
      <c r="D451" s="25" t="s">
        <v>95</v>
      </c>
      <c r="E451" s="65">
        <v>6622641</v>
      </c>
      <c r="F451" s="65">
        <v>0</v>
      </c>
      <c r="G451" s="65">
        <f t="shared" ref="G451:G514" si="22">E451+F451</f>
        <v>6622641</v>
      </c>
      <c r="H451" s="23">
        <f>ROUND(IF($A451 ='Inflation Constants Table'!$E$1,E451,E451*(_xlfn.XLOOKUP($A451,'Inflation Constants Table'!$A:$A,'Inflation Constants Table'!$B:$B,0))),0)</f>
        <v>7616037</v>
      </c>
      <c r="I451" s="23">
        <f>ROUND(IF($A451 ='Inflation Constants Table'!$E$1,F451,F451*(_xlfn.XLOOKUP($A451,'Inflation Constants Table'!$A:$A,'Inflation Constants Table'!$B:$B,0))),0)</f>
        <v>0</v>
      </c>
      <c r="J451" s="23">
        <f>ROUND(IF($A451 ='Inflation Constants Table'!$E$1,G451,G451*(_xlfn.XLOOKUP($A451,'Inflation Constants Table'!$A:$A,'Inflation Constants Table'!$B:$B,0))),0)</f>
        <v>7616037</v>
      </c>
      <c r="K451" s="19">
        <f t="shared" ref="K451:K514" si="23">IF(J451 = 0, 0, H451/J451)</f>
        <v>1</v>
      </c>
      <c r="L451" s="73">
        <f>_xlfn.XLOOKUP(A451,'SAPD GF as Pct of COSA GF'!A:A,'SAPD GF as Pct of COSA GF'!C:C)</f>
        <v>1561144617</v>
      </c>
      <c r="M451" s="19">
        <f t="shared" ref="M451:M514" si="24">J451/L451</f>
        <v>4.8784955071205938E-3</v>
      </c>
    </row>
    <row r="452" spans="1:13">
      <c r="A452">
        <v>2022</v>
      </c>
      <c r="B452" t="s">
        <v>89</v>
      </c>
      <c r="C452" s="25" t="s">
        <v>90</v>
      </c>
      <c r="D452" s="25" t="s">
        <v>96</v>
      </c>
      <c r="E452" s="65">
        <v>155953</v>
      </c>
      <c r="F452" s="65">
        <v>63600</v>
      </c>
      <c r="G452" s="65">
        <f t="shared" si="22"/>
        <v>219553</v>
      </c>
      <c r="H452" s="23">
        <f>ROUND(IF($A452 ='Inflation Constants Table'!$E$1,E452,E452*(_xlfn.XLOOKUP($A452,'Inflation Constants Table'!$A:$A,'Inflation Constants Table'!$B:$B,0))),0)</f>
        <v>179346</v>
      </c>
      <c r="I452" s="23">
        <f>ROUND(IF($A452 ='Inflation Constants Table'!$E$1,F452,F452*(_xlfn.XLOOKUP($A452,'Inflation Constants Table'!$A:$A,'Inflation Constants Table'!$B:$B,0))),0)</f>
        <v>73140</v>
      </c>
      <c r="J452" s="23">
        <f>ROUND(IF($A452 ='Inflation Constants Table'!$E$1,G452,G452*(_xlfn.XLOOKUP($A452,'Inflation Constants Table'!$A:$A,'Inflation Constants Table'!$B:$B,0))),0)</f>
        <v>252486</v>
      </c>
      <c r="K452" s="19">
        <f t="shared" si="23"/>
        <v>0.71032057222974743</v>
      </c>
      <c r="L452" s="73">
        <f>_xlfn.XLOOKUP(A452,'SAPD GF as Pct of COSA GF'!A:A,'SAPD GF as Pct of COSA GF'!C:C)</f>
        <v>1561144617</v>
      </c>
      <c r="M452" s="19">
        <f t="shared" si="24"/>
        <v>1.6173133305561019E-4</v>
      </c>
    </row>
    <row r="453" spans="1:13">
      <c r="A453">
        <v>2022</v>
      </c>
      <c r="B453" t="s">
        <v>89</v>
      </c>
      <c r="C453" s="25" t="s">
        <v>90</v>
      </c>
      <c r="D453" s="25" t="s">
        <v>97</v>
      </c>
      <c r="E453" s="65">
        <v>12792641</v>
      </c>
      <c r="F453" s="65">
        <v>0</v>
      </c>
      <c r="G453" s="65">
        <f t="shared" si="22"/>
        <v>12792641</v>
      </c>
      <c r="H453" s="23">
        <f>ROUND(IF($A453 ='Inflation Constants Table'!$E$1,E453,E453*(_xlfn.XLOOKUP($A453,'Inflation Constants Table'!$A:$A,'Inflation Constants Table'!$B:$B,0))),0)</f>
        <v>14711537</v>
      </c>
      <c r="I453" s="23">
        <f>ROUND(IF($A453 ='Inflation Constants Table'!$E$1,F453,F453*(_xlfn.XLOOKUP($A453,'Inflation Constants Table'!$A:$A,'Inflation Constants Table'!$B:$B,0))),0)</f>
        <v>0</v>
      </c>
      <c r="J453" s="23">
        <f>ROUND(IF($A453 ='Inflation Constants Table'!$E$1,G453,G453*(_xlfn.XLOOKUP($A453,'Inflation Constants Table'!$A:$A,'Inflation Constants Table'!$B:$B,0))),0)</f>
        <v>14711537</v>
      </c>
      <c r="K453" s="19">
        <f t="shared" si="23"/>
        <v>1</v>
      </c>
      <c r="L453" s="73">
        <f>_xlfn.XLOOKUP(A453,'SAPD GF as Pct of COSA GF'!A:A,'SAPD GF as Pct of COSA GF'!C:C)</f>
        <v>1561144617</v>
      </c>
      <c r="M453" s="19">
        <f t="shared" si="24"/>
        <v>9.4235580994864367E-3</v>
      </c>
    </row>
    <row r="454" spans="1:13">
      <c r="A454">
        <v>2022</v>
      </c>
      <c r="B454" t="s">
        <v>89</v>
      </c>
      <c r="C454" s="25" t="s">
        <v>90</v>
      </c>
      <c r="D454" s="25" t="s">
        <v>98</v>
      </c>
      <c r="E454" s="65">
        <v>8605997</v>
      </c>
      <c r="F454" s="65">
        <v>18752</v>
      </c>
      <c r="G454" s="65">
        <f t="shared" si="22"/>
        <v>8624749</v>
      </c>
      <c r="H454" s="23">
        <f>ROUND(IF($A454 ='Inflation Constants Table'!$E$1,E454,E454*(_xlfn.XLOOKUP($A454,'Inflation Constants Table'!$A:$A,'Inflation Constants Table'!$B:$B,0))),0)</f>
        <v>9896897</v>
      </c>
      <c r="I454" s="23">
        <f>ROUND(IF($A454 ='Inflation Constants Table'!$E$1,F454,F454*(_xlfn.XLOOKUP($A454,'Inflation Constants Table'!$A:$A,'Inflation Constants Table'!$B:$B,0))),0)</f>
        <v>21565</v>
      </c>
      <c r="J454" s="23">
        <f>ROUND(IF($A454 ='Inflation Constants Table'!$E$1,G454,G454*(_xlfn.XLOOKUP($A454,'Inflation Constants Table'!$A:$A,'Inflation Constants Table'!$B:$B,0))),0)</f>
        <v>9918461</v>
      </c>
      <c r="K454" s="19">
        <f t="shared" si="23"/>
        <v>0.99782587238080589</v>
      </c>
      <c r="L454" s="73">
        <f>_xlfn.XLOOKUP(A454,'SAPD GF as Pct of COSA GF'!A:A,'SAPD GF as Pct of COSA GF'!C:C)</f>
        <v>1561144617</v>
      </c>
      <c r="M454" s="19">
        <f t="shared" si="24"/>
        <v>6.3533262018095277E-3</v>
      </c>
    </row>
    <row r="455" spans="1:13">
      <c r="A455">
        <v>2022</v>
      </c>
      <c r="B455" t="s">
        <v>89</v>
      </c>
      <c r="C455" s="25" t="s">
        <v>90</v>
      </c>
      <c r="D455" s="25" t="s">
        <v>99</v>
      </c>
      <c r="E455" s="65">
        <v>0</v>
      </c>
      <c r="F455" s="65">
        <v>198066</v>
      </c>
      <c r="G455" s="65">
        <f t="shared" si="22"/>
        <v>198066</v>
      </c>
      <c r="H455" s="23">
        <f>ROUND(IF($A455 ='Inflation Constants Table'!$E$1,E455,E455*(_xlfn.XLOOKUP($A455,'Inflation Constants Table'!$A:$A,'Inflation Constants Table'!$B:$B,0))),0)</f>
        <v>0</v>
      </c>
      <c r="I455" s="23">
        <f>ROUND(IF($A455 ='Inflation Constants Table'!$E$1,F455,F455*(_xlfn.XLOOKUP($A455,'Inflation Constants Table'!$A:$A,'Inflation Constants Table'!$B:$B,0))),0)</f>
        <v>227776</v>
      </c>
      <c r="J455" s="23">
        <f>ROUND(IF($A455 ='Inflation Constants Table'!$E$1,G455,G455*(_xlfn.XLOOKUP($A455,'Inflation Constants Table'!$A:$A,'Inflation Constants Table'!$B:$B,0))),0)</f>
        <v>227776</v>
      </c>
      <c r="K455" s="19">
        <f t="shared" si="23"/>
        <v>0</v>
      </c>
      <c r="L455" s="73">
        <f>_xlfn.XLOOKUP(A455,'SAPD GF as Pct of COSA GF'!A:A,'SAPD GF as Pct of COSA GF'!C:C)</f>
        <v>1561144617</v>
      </c>
      <c r="M455" s="19">
        <f t="shared" si="24"/>
        <v>1.4590320302145332E-4</v>
      </c>
    </row>
    <row r="456" spans="1:13">
      <c r="A456">
        <v>2022</v>
      </c>
      <c r="B456" t="s">
        <v>89</v>
      </c>
      <c r="C456" s="25" t="s">
        <v>90</v>
      </c>
      <c r="D456" s="25" t="s">
        <v>100</v>
      </c>
      <c r="E456" s="65">
        <v>3440194</v>
      </c>
      <c r="F456" s="65">
        <v>2293875</v>
      </c>
      <c r="G456" s="65">
        <f t="shared" si="22"/>
        <v>5734069</v>
      </c>
      <c r="H456" s="23">
        <f>ROUND(IF($A456 ='Inflation Constants Table'!$E$1,E456,E456*(_xlfn.XLOOKUP($A456,'Inflation Constants Table'!$A:$A,'Inflation Constants Table'!$B:$B,0))),0)</f>
        <v>3956223</v>
      </c>
      <c r="I456" s="23">
        <f>ROUND(IF($A456 ='Inflation Constants Table'!$E$1,F456,F456*(_xlfn.XLOOKUP($A456,'Inflation Constants Table'!$A:$A,'Inflation Constants Table'!$B:$B,0))),0)</f>
        <v>2637956</v>
      </c>
      <c r="J456" s="23">
        <f>ROUND(IF($A456 ='Inflation Constants Table'!$E$1,G456,G456*(_xlfn.XLOOKUP($A456,'Inflation Constants Table'!$A:$A,'Inflation Constants Table'!$B:$B,0))),0)</f>
        <v>6594179</v>
      </c>
      <c r="K456" s="19">
        <f t="shared" si="23"/>
        <v>0.5999568710524843</v>
      </c>
      <c r="L456" s="73">
        <f>_xlfn.XLOOKUP(A456,'SAPD GF as Pct of COSA GF'!A:A,'SAPD GF as Pct of COSA GF'!C:C)</f>
        <v>1561144617</v>
      </c>
      <c r="M456" s="19">
        <f t="shared" si="24"/>
        <v>4.223938594921344E-3</v>
      </c>
    </row>
    <row r="457" spans="1:13">
      <c r="A457">
        <v>2022</v>
      </c>
      <c r="B457" t="s">
        <v>89</v>
      </c>
      <c r="C457" s="25" t="s">
        <v>90</v>
      </c>
      <c r="D457" s="25" t="s">
        <v>101</v>
      </c>
      <c r="E457" s="65">
        <v>0</v>
      </c>
      <c r="F457" s="65">
        <v>5410</v>
      </c>
      <c r="G457" s="65">
        <f t="shared" si="22"/>
        <v>5410</v>
      </c>
      <c r="H457" s="23">
        <f>ROUND(IF($A457 ='Inflation Constants Table'!$E$1,E457,E457*(_xlfn.XLOOKUP($A457,'Inflation Constants Table'!$A:$A,'Inflation Constants Table'!$B:$B,0))),0)</f>
        <v>0</v>
      </c>
      <c r="I457" s="23">
        <f>ROUND(IF($A457 ='Inflation Constants Table'!$E$1,F457,F457*(_xlfn.XLOOKUP($A457,'Inflation Constants Table'!$A:$A,'Inflation Constants Table'!$B:$B,0))),0)</f>
        <v>6222</v>
      </c>
      <c r="J457" s="23">
        <f>ROUND(IF($A457 ='Inflation Constants Table'!$E$1,G457,G457*(_xlfn.XLOOKUP($A457,'Inflation Constants Table'!$A:$A,'Inflation Constants Table'!$B:$B,0))),0)</f>
        <v>6222</v>
      </c>
      <c r="K457" s="19">
        <f t="shared" si="23"/>
        <v>0</v>
      </c>
      <c r="L457" s="73">
        <f>_xlfn.XLOOKUP(A457,'SAPD GF as Pct of COSA GF'!A:A,'SAPD GF as Pct of COSA GF'!C:C)</f>
        <v>1561144617</v>
      </c>
      <c r="M457" s="19">
        <f t="shared" si="24"/>
        <v>3.9855372348249275E-6</v>
      </c>
    </row>
    <row r="458" spans="1:13">
      <c r="A458">
        <v>2022</v>
      </c>
      <c r="B458" t="s">
        <v>89</v>
      </c>
      <c r="C458" s="25" t="s">
        <v>90</v>
      </c>
      <c r="D458" s="25" t="s">
        <v>102</v>
      </c>
      <c r="E458" s="65">
        <v>185326</v>
      </c>
      <c r="F458" s="65">
        <v>29987</v>
      </c>
      <c r="G458" s="65">
        <f t="shared" si="22"/>
        <v>215313</v>
      </c>
      <c r="H458" s="23">
        <f>ROUND(IF($A458 ='Inflation Constants Table'!$E$1,E458,E458*(_xlfn.XLOOKUP($A458,'Inflation Constants Table'!$A:$A,'Inflation Constants Table'!$B:$B,0))),0)</f>
        <v>213125</v>
      </c>
      <c r="I458" s="23">
        <f>ROUND(IF($A458 ='Inflation Constants Table'!$E$1,F458,F458*(_xlfn.XLOOKUP($A458,'Inflation Constants Table'!$A:$A,'Inflation Constants Table'!$B:$B,0))),0)</f>
        <v>34485</v>
      </c>
      <c r="J458" s="23">
        <f>ROUND(IF($A458 ='Inflation Constants Table'!$E$1,G458,G458*(_xlfn.XLOOKUP($A458,'Inflation Constants Table'!$A:$A,'Inflation Constants Table'!$B:$B,0))),0)</f>
        <v>247610</v>
      </c>
      <c r="K458" s="19">
        <f t="shared" si="23"/>
        <v>0.86072856508218565</v>
      </c>
      <c r="L458" s="73">
        <f>_xlfn.XLOOKUP(A458,'SAPD GF as Pct of COSA GF'!A:A,'SAPD GF as Pct of COSA GF'!C:C)</f>
        <v>1561144617</v>
      </c>
      <c r="M458" s="19">
        <f t="shared" si="24"/>
        <v>1.5860798372147224E-4</v>
      </c>
    </row>
    <row r="459" spans="1:13">
      <c r="A459">
        <v>2022</v>
      </c>
      <c r="B459" t="s">
        <v>89</v>
      </c>
      <c r="C459" s="25" t="s">
        <v>90</v>
      </c>
      <c r="D459" s="25" t="s">
        <v>103</v>
      </c>
      <c r="E459" s="65">
        <v>588000</v>
      </c>
      <c r="F459" s="65">
        <v>0</v>
      </c>
      <c r="G459" s="65">
        <f t="shared" si="22"/>
        <v>588000</v>
      </c>
      <c r="H459" s="23">
        <f>ROUND(IF($A459 ='Inflation Constants Table'!$E$1,E459,E459*(_xlfn.XLOOKUP($A459,'Inflation Constants Table'!$A:$A,'Inflation Constants Table'!$B:$B,0))),0)</f>
        <v>676200</v>
      </c>
      <c r="I459" s="23">
        <f>ROUND(IF($A459 ='Inflation Constants Table'!$E$1,F459,F459*(_xlfn.XLOOKUP($A459,'Inflation Constants Table'!$A:$A,'Inflation Constants Table'!$B:$B,0))),0)</f>
        <v>0</v>
      </c>
      <c r="J459" s="23">
        <f>ROUND(IF($A459 ='Inflation Constants Table'!$E$1,G459,G459*(_xlfn.XLOOKUP($A459,'Inflation Constants Table'!$A:$A,'Inflation Constants Table'!$B:$B,0))),0)</f>
        <v>676200</v>
      </c>
      <c r="K459" s="19">
        <f t="shared" si="23"/>
        <v>1</v>
      </c>
      <c r="L459" s="73">
        <f>_xlfn.XLOOKUP(A459,'SAPD GF as Pct of COSA GF'!A:A,'SAPD GF as Pct of COSA GF'!C:C)</f>
        <v>1561144617</v>
      </c>
      <c r="M459" s="19">
        <f t="shared" si="24"/>
        <v>4.3314372841347085E-4</v>
      </c>
    </row>
    <row r="460" spans="1:13">
      <c r="A460">
        <v>2022</v>
      </c>
      <c r="B460" t="s">
        <v>89</v>
      </c>
      <c r="C460" s="25" t="s">
        <v>90</v>
      </c>
      <c r="D460" s="25" t="s">
        <v>104</v>
      </c>
      <c r="E460" s="65">
        <v>0</v>
      </c>
      <c r="F460" s="65">
        <v>475813</v>
      </c>
      <c r="G460" s="65">
        <f t="shared" si="22"/>
        <v>475813</v>
      </c>
      <c r="H460" s="23">
        <f>ROUND(IF($A460 ='Inflation Constants Table'!$E$1,E460,E460*(_xlfn.XLOOKUP($A460,'Inflation Constants Table'!$A:$A,'Inflation Constants Table'!$B:$B,0))),0)</f>
        <v>0</v>
      </c>
      <c r="I460" s="23">
        <f>ROUND(IF($A460 ='Inflation Constants Table'!$E$1,F460,F460*(_xlfn.XLOOKUP($A460,'Inflation Constants Table'!$A:$A,'Inflation Constants Table'!$B:$B,0))),0)</f>
        <v>547185</v>
      </c>
      <c r="J460" s="23">
        <f>ROUND(IF($A460 ='Inflation Constants Table'!$E$1,G460,G460*(_xlfn.XLOOKUP($A460,'Inflation Constants Table'!$A:$A,'Inflation Constants Table'!$B:$B,0))),0)</f>
        <v>547185</v>
      </c>
      <c r="K460" s="19">
        <f t="shared" si="23"/>
        <v>0</v>
      </c>
      <c r="L460" s="73">
        <f>_xlfn.XLOOKUP(A460,'SAPD GF as Pct of COSA GF'!A:A,'SAPD GF as Pct of COSA GF'!C:C)</f>
        <v>1561144617</v>
      </c>
      <c r="M460" s="19">
        <f t="shared" si="24"/>
        <v>3.5050244163254221E-4</v>
      </c>
    </row>
    <row r="461" spans="1:13">
      <c r="A461">
        <v>2022</v>
      </c>
      <c r="B461" t="s">
        <v>89</v>
      </c>
      <c r="C461" s="25" t="s">
        <v>90</v>
      </c>
      <c r="D461" s="25" t="s">
        <v>105</v>
      </c>
      <c r="E461" s="65">
        <v>0</v>
      </c>
      <c r="F461" s="65">
        <v>21100</v>
      </c>
      <c r="G461" s="65">
        <f t="shared" si="22"/>
        <v>21100</v>
      </c>
      <c r="H461" s="23">
        <f>ROUND(IF($A461 ='Inflation Constants Table'!$E$1,E461,E461*(_xlfn.XLOOKUP($A461,'Inflation Constants Table'!$A:$A,'Inflation Constants Table'!$B:$B,0))),0)</f>
        <v>0</v>
      </c>
      <c r="I461" s="23">
        <f>ROUND(IF($A461 ='Inflation Constants Table'!$E$1,F461,F461*(_xlfn.XLOOKUP($A461,'Inflation Constants Table'!$A:$A,'Inflation Constants Table'!$B:$B,0))),0)</f>
        <v>24265</v>
      </c>
      <c r="J461" s="23">
        <f>ROUND(IF($A461 ='Inflation Constants Table'!$E$1,G461,G461*(_xlfn.XLOOKUP($A461,'Inflation Constants Table'!$A:$A,'Inflation Constants Table'!$B:$B,0))),0)</f>
        <v>24265</v>
      </c>
      <c r="K461" s="19">
        <f t="shared" si="23"/>
        <v>0</v>
      </c>
      <c r="L461" s="73">
        <f>_xlfn.XLOOKUP(A461,'SAPD GF as Pct of COSA GF'!A:A,'SAPD GF as Pct of COSA GF'!C:C)</f>
        <v>1561144617</v>
      </c>
      <c r="M461" s="19">
        <f t="shared" si="24"/>
        <v>1.5543082771299719E-5</v>
      </c>
    </row>
    <row r="462" spans="1:13">
      <c r="A462">
        <v>2022</v>
      </c>
      <c r="B462" t="s">
        <v>89</v>
      </c>
      <c r="C462" s="25" t="s">
        <v>90</v>
      </c>
      <c r="D462" s="25" t="s">
        <v>106</v>
      </c>
      <c r="E462" s="65">
        <v>267445</v>
      </c>
      <c r="F462" s="65">
        <v>0</v>
      </c>
      <c r="G462" s="65">
        <f t="shared" si="22"/>
        <v>267445</v>
      </c>
      <c r="H462" s="23">
        <f>ROUND(IF($A462 ='Inflation Constants Table'!$E$1,E462,E462*(_xlfn.XLOOKUP($A462,'Inflation Constants Table'!$A:$A,'Inflation Constants Table'!$B:$B,0))),0)</f>
        <v>307562</v>
      </c>
      <c r="I462" s="23">
        <f>ROUND(IF($A462 ='Inflation Constants Table'!$E$1,F462,F462*(_xlfn.XLOOKUP($A462,'Inflation Constants Table'!$A:$A,'Inflation Constants Table'!$B:$B,0))),0)</f>
        <v>0</v>
      </c>
      <c r="J462" s="23">
        <f>ROUND(IF($A462 ='Inflation Constants Table'!$E$1,G462,G462*(_xlfn.XLOOKUP($A462,'Inflation Constants Table'!$A:$A,'Inflation Constants Table'!$B:$B,0))),0)</f>
        <v>307562</v>
      </c>
      <c r="K462" s="19">
        <f t="shared" si="23"/>
        <v>1</v>
      </c>
      <c r="L462" s="73">
        <f>_xlfn.XLOOKUP(A462,'SAPD GF as Pct of COSA GF'!A:A,'SAPD GF as Pct of COSA GF'!C:C)</f>
        <v>1561144617</v>
      </c>
      <c r="M462" s="19">
        <f t="shared" si="24"/>
        <v>1.9701057586262043E-4</v>
      </c>
    </row>
    <row r="463" spans="1:13">
      <c r="A463">
        <v>2022</v>
      </c>
      <c r="B463" t="s">
        <v>89</v>
      </c>
      <c r="C463" s="25" t="s">
        <v>90</v>
      </c>
      <c r="D463" s="25" t="s">
        <v>107</v>
      </c>
      <c r="E463" s="65">
        <v>36000</v>
      </c>
      <c r="F463" s="65">
        <v>12000</v>
      </c>
      <c r="G463" s="65">
        <f t="shared" si="22"/>
        <v>48000</v>
      </c>
      <c r="H463" s="23">
        <f>ROUND(IF($A463 ='Inflation Constants Table'!$E$1,E463,E463*(_xlfn.XLOOKUP($A463,'Inflation Constants Table'!$A:$A,'Inflation Constants Table'!$B:$B,0))),0)</f>
        <v>41400</v>
      </c>
      <c r="I463" s="23">
        <f>ROUND(IF($A463 ='Inflation Constants Table'!$E$1,F463,F463*(_xlfn.XLOOKUP($A463,'Inflation Constants Table'!$A:$A,'Inflation Constants Table'!$B:$B,0))),0)</f>
        <v>13800</v>
      </c>
      <c r="J463" s="23">
        <f>ROUND(IF($A463 ='Inflation Constants Table'!$E$1,G463,G463*(_xlfn.XLOOKUP($A463,'Inflation Constants Table'!$A:$A,'Inflation Constants Table'!$B:$B,0))),0)</f>
        <v>55200</v>
      </c>
      <c r="K463" s="19">
        <f t="shared" si="23"/>
        <v>0.75</v>
      </c>
      <c r="L463" s="73">
        <f>_xlfn.XLOOKUP(A463,'SAPD GF as Pct of COSA GF'!A:A,'SAPD GF as Pct of COSA GF'!C:C)</f>
        <v>1561144617</v>
      </c>
      <c r="M463" s="19">
        <f t="shared" si="24"/>
        <v>3.5358671707222114E-5</v>
      </c>
    </row>
    <row r="464" spans="1:13">
      <c r="A464">
        <v>2022</v>
      </c>
      <c r="B464" t="s">
        <v>89</v>
      </c>
      <c r="C464" s="25" t="s">
        <v>90</v>
      </c>
      <c r="D464" s="25" t="s">
        <v>212</v>
      </c>
      <c r="E464" s="65">
        <v>0</v>
      </c>
      <c r="F464" s="65">
        <v>3120</v>
      </c>
      <c r="G464" s="65">
        <f t="shared" si="22"/>
        <v>3120</v>
      </c>
      <c r="H464" s="23">
        <f>ROUND(IF($A464 ='Inflation Constants Table'!$E$1,E464,E464*(_xlfn.XLOOKUP($A464,'Inflation Constants Table'!$A:$A,'Inflation Constants Table'!$B:$B,0))),0)</f>
        <v>0</v>
      </c>
      <c r="I464" s="23">
        <f>ROUND(IF($A464 ='Inflation Constants Table'!$E$1,F464,F464*(_xlfn.XLOOKUP($A464,'Inflation Constants Table'!$A:$A,'Inflation Constants Table'!$B:$B,0))),0)</f>
        <v>3588</v>
      </c>
      <c r="J464" s="23">
        <f>ROUND(IF($A464 ='Inflation Constants Table'!$E$1,G464,G464*(_xlfn.XLOOKUP($A464,'Inflation Constants Table'!$A:$A,'Inflation Constants Table'!$B:$B,0))),0)</f>
        <v>3588</v>
      </c>
      <c r="K464" s="19">
        <f t="shared" si="23"/>
        <v>0</v>
      </c>
      <c r="L464" s="73">
        <f>_xlfn.XLOOKUP(A464,'SAPD GF as Pct of COSA GF'!A:A,'SAPD GF as Pct of COSA GF'!C:C)</f>
        <v>1561144617</v>
      </c>
      <c r="M464" s="19">
        <f t="shared" si="24"/>
        <v>2.2983136609694373E-6</v>
      </c>
    </row>
    <row r="465" spans="1:13">
      <c r="A465">
        <v>2022</v>
      </c>
      <c r="B465" t="s">
        <v>89</v>
      </c>
      <c r="C465" s="25" t="s">
        <v>90</v>
      </c>
      <c r="D465" s="25" t="s">
        <v>108</v>
      </c>
      <c r="E465" s="65">
        <v>0</v>
      </c>
      <c r="F465" s="65">
        <v>6747</v>
      </c>
      <c r="G465" s="65">
        <f t="shared" si="22"/>
        <v>6747</v>
      </c>
      <c r="H465" s="23">
        <f>ROUND(IF($A465 ='Inflation Constants Table'!$E$1,E465,E465*(_xlfn.XLOOKUP($A465,'Inflation Constants Table'!$A:$A,'Inflation Constants Table'!$B:$B,0))),0)</f>
        <v>0</v>
      </c>
      <c r="I465" s="23">
        <f>ROUND(IF($A465 ='Inflation Constants Table'!$E$1,F465,F465*(_xlfn.XLOOKUP($A465,'Inflation Constants Table'!$A:$A,'Inflation Constants Table'!$B:$B,0))),0)</f>
        <v>7759</v>
      </c>
      <c r="J465" s="23">
        <f>ROUND(IF($A465 ='Inflation Constants Table'!$E$1,G465,G465*(_xlfn.XLOOKUP($A465,'Inflation Constants Table'!$A:$A,'Inflation Constants Table'!$B:$B,0))),0)</f>
        <v>7759</v>
      </c>
      <c r="K465" s="19">
        <f t="shared" si="23"/>
        <v>0</v>
      </c>
      <c r="L465" s="73">
        <f>_xlfn.XLOOKUP(A465,'SAPD GF as Pct of COSA GF'!A:A,'SAPD GF as Pct of COSA GF'!C:C)</f>
        <v>1561144617</v>
      </c>
      <c r="M465" s="19">
        <f t="shared" si="24"/>
        <v>4.9700712640640645E-6</v>
      </c>
    </row>
    <row r="466" spans="1:13">
      <c r="A466">
        <v>2022</v>
      </c>
      <c r="B466" t="s">
        <v>89</v>
      </c>
      <c r="C466" s="25" t="s">
        <v>90</v>
      </c>
      <c r="D466" s="25" t="s">
        <v>109</v>
      </c>
      <c r="E466" s="65">
        <v>5431150</v>
      </c>
      <c r="F466" s="65">
        <v>0</v>
      </c>
      <c r="G466" s="65">
        <f t="shared" si="22"/>
        <v>5431150</v>
      </c>
      <c r="H466" s="23">
        <f>ROUND(IF($A466 ='Inflation Constants Table'!$E$1,E466,E466*(_xlfn.XLOOKUP($A466,'Inflation Constants Table'!$A:$A,'Inflation Constants Table'!$B:$B,0))),0)</f>
        <v>6245823</v>
      </c>
      <c r="I466" s="23">
        <f>ROUND(IF($A466 ='Inflation Constants Table'!$E$1,F466,F466*(_xlfn.XLOOKUP($A466,'Inflation Constants Table'!$A:$A,'Inflation Constants Table'!$B:$B,0))),0)</f>
        <v>0</v>
      </c>
      <c r="J466" s="23">
        <f>ROUND(IF($A466 ='Inflation Constants Table'!$E$1,G466,G466*(_xlfn.XLOOKUP($A466,'Inflation Constants Table'!$A:$A,'Inflation Constants Table'!$B:$B,0))),0)</f>
        <v>6245823</v>
      </c>
      <c r="K466" s="19">
        <f t="shared" si="23"/>
        <v>1</v>
      </c>
      <c r="L466" s="73">
        <f>_xlfn.XLOOKUP(A466,'SAPD GF as Pct of COSA GF'!A:A,'SAPD GF as Pct of COSA GF'!C:C)</f>
        <v>1561144617</v>
      </c>
      <c r="M466" s="19">
        <f t="shared" si="24"/>
        <v>4.0007971920003101E-3</v>
      </c>
    </row>
    <row r="467" spans="1:13">
      <c r="A467">
        <v>2022</v>
      </c>
      <c r="B467" t="s">
        <v>89</v>
      </c>
      <c r="C467" s="25" t="s">
        <v>90</v>
      </c>
      <c r="D467" s="25" t="s">
        <v>214</v>
      </c>
      <c r="E467" s="65">
        <v>0</v>
      </c>
      <c r="F467" s="65">
        <v>13920</v>
      </c>
      <c r="G467" s="65">
        <f t="shared" si="22"/>
        <v>13920</v>
      </c>
      <c r="H467" s="23">
        <f>ROUND(IF($A467 ='Inflation Constants Table'!$E$1,E467,E467*(_xlfn.XLOOKUP($A467,'Inflation Constants Table'!$A:$A,'Inflation Constants Table'!$B:$B,0))),0)</f>
        <v>0</v>
      </c>
      <c r="I467" s="23">
        <f>ROUND(IF($A467 ='Inflation Constants Table'!$E$1,F467,F467*(_xlfn.XLOOKUP($A467,'Inflation Constants Table'!$A:$A,'Inflation Constants Table'!$B:$B,0))),0)</f>
        <v>16008</v>
      </c>
      <c r="J467" s="23">
        <f>ROUND(IF($A467 ='Inflation Constants Table'!$E$1,G467,G467*(_xlfn.XLOOKUP($A467,'Inflation Constants Table'!$A:$A,'Inflation Constants Table'!$B:$B,0))),0)</f>
        <v>16008</v>
      </c>
      <c r="K467" s="19">
        <f t="shared" si="23"/>
        <v>0</v>
      </c>
      <c r="L467" s="73">
        <f>_xlfn.XLOOKUP(A467,'SAPD GF as Pct of COSA GF'!A:A,'SAPD GF as Pct of COSA GF'!C:C)</f>
        <v>1561144617</v>
      </c>
      <c r="M467" s="19">
        <f t="shared" si="24"/>
        <v>1.0254014795094412E-5</v>
      </c>
    </row>
    <row r="468" spans="1:13">
      <c r="A468">
        <v>2022</v>
      </c>
      <c r="B468" t="s">
        <v>89</v>
      </c>
      <c r="C468" s="25" t="s">
        <v>90</v>
      </c>
      <c r="D468" s="25" t="s">
        <v>110</v>
      </c>
      <c r="E468" s="65">
        <v>27476018</v>
      </c>
      <c r="F468" s="65">
        <v>0</v>
      </c>
      <c r="G468" s="65">
        <f t="shared" si="22"/>
        <v>27476018</v>
      </c>
      <c r="H468" s="23">
        <f>ROUND(IF($A468 ='Inflation Constants Table'!$E$1,E468,E468*(_xlfn.XLOOKUP($A468,'Inflation Constants Table'!$A:$A,'Inflation Constants Table'!$B:$B,0))),0)</f>
        <v>31597421</v>
      </c>
      <c r="I468" s="23">
        <f>ROUND(IF($A468 ='Inflation Constants Table'!$E$1,F468,F468*(_xlfn.XLOOKUP($A468,'Inflation Constants Table'!$A:$A,'Inflation Constants Table'!$B:$B,0))),0)</f>
        <v>0</v>
      </c>
      <c r="J468" s="23">
        <f>ROUND(IF($A468 ='Inflation Constants Table'!$E$1,G468,G468*(_xlfn.XLOOKUP($A468,'Inflation Constants Table'!$A:$A,'Inflation Constants Table'!$B:$B,0))),0)</f>
        <v>31597421</v>
      </c>
      <c r="K468" s="19">
        <f t="shared" si="23"/>
        <v>1</v>
      </c>
      <c r="L468" s="73">
        <f>_xlfn.XLOOKUP(A468,'SAPD GF as Pct of COSA GF'!A:A,'SAPD GF as Pct of COSA GF'!C:C)</f>
        <v>1561144617</v>
      </c>
      <c r="M468" s="19">
        <f t="shared" si="24"/>
        <v>2.0239906448077643E-2</v>
      </c>
    </row>
    <row r="469" spans="1:13">
      <c r="A469">
        <v>2022</v>
      </c>
      <c r="B469" t="s">
        <v>89</v>
      </c>
      <c r="C469" s="25" t="s">
        <v>90</v>
      </c>
      <c r="D469" s="25" t="s">
        <v>111</v>
      </c>
      <c r="E469" s="65">
        <v>362520</v>
      </c>
      <c r="F469" s="65">
        <v>0</v>
      </c>
      <c r="G469" s="65">
        <f t="shared" si="22"/>
        <v>362520</v>
      </c>
      <c r="H469" s="23">
        <f>ROUND(IF($A469 ='Inflation Constants Table'!$E$1,E469,E469*(_xlfn.XLOOKUP($A469,'Inflation Constants Table'!$A:$A,'Inflation Constants Table'!$B:$B,0))),0)</f>
        <v>416898</v>
      </c>
      <c r="I469" s="23">
        <f>ROUND(IF($A469 ='Inflation Constants Table'!$E$1,F469,F469*(_xlfn.XLOOKUP($A469,'Inflation Constants Table'!$A:$A,'Inflation Constants Table'!$B:$B,0))),0)</f>
        <v>0</v>
      </c>
      <c r="J469" s="23">
        <f>ROUND(IF($A469 ='Inflation Constants Table'!$E$1,G469,G469*(_xlfn.XLOOKUP($A469,'Inflation Constants Table'!$A:$A,'Inflation Constants Table'!$B:$B,0))),0)</f>
        <v>416898</v>
      </c>
      <c r="K469" s="19">
        <f t="shared" si="23"/>
        <v>1</v>
      </c>
      <c r="L469" s="73">
        <f>_xlfn.XLOOKUP(A469,'SAPD GF as Pct of COSA GF'!A:A,'SAPD GF as Pct of COSA GF'!C:C)</f>
        <v>1561144617</v>
      </c>
      <c r="M469" s="19">
        <f t="shared" si="24"/>
        <v>2.6704636806879501E-4</v>
      </c>
    </row>
    <row r="470" spans="1:13">
      <c r="A470">
        <v>2022</v>
      </c>
      <c r="B470" t="s">
        <v>89</v>
      </c>
      <c r="C470" s="25" t="s">
        <v>90</v>
      </c>
      <c r="D470" s="25" t="s">
        <v>112</v>
      </c>
      <c r="E470" s="65">
        <v>13188</v>
      </c>
      <c r="F470" s="65">
        <v>0</v>
      </c>
      <c r="G470" s="65">
        <f t="shared" si="22"/>
        <v>13188</v>
      </c>
      <c r="H470" s="23">
        <f>ROUND(IF($A470 ='Inflation Constants Table'!$E$1,E470,E470*(_xlfn.XLOOKUP($A470,'Inflation Constants Table'!$A:$A,'Inflation Constants Table'!$B:$B,0))),0)</f>
        <v>15166</v>
      </c>
      <c r="I470" s="23">
        <f>ROUND(IF($A470 ='Inflation Constants Table'!$E$1,F470,F470*(_xlfn.XLOOKUP($A470,'Inflation Constants Table'!$A:$A,'Inflation Constants Table'!$B:$B,0))),0)</f>
        <v>0</v>
      </c>
      <c r="J470" s="23">
        <f>ROUND(IF($A470 ='Inflation Constants Table'!$E$1,G470,G470*(_xlfn.XLOOKUP($A470,'Inflation Constants Table'!$A:$A,'Inflation Constants Table'!$B:$B,0))),0)</f>
        <v>15166</v>
      </c>
      <c r="K470" s="19">
        <f t="shared" si="23"/>
        <v>1</v>
      </c>
      <c r="L470" s="73">
        <f>_xlfn.XLOOKUP(A470,'SAPD GF as Pct of COSA GF'!A:A,'SAPD GF as Pct of COSA GF'!C:C)</f>
        <v>1561144617</v>
      </c>
      <c r="M470" s="19">
        <f t="shared" si="24"/>
        <v>9.7146669404299008E-6</v>
      </c>
    </row>
    <row r="471" spans="1:13">
      <c r="A471">
        <v>2022</v>
      </c>
      <c r="B471" t="s">
        <v>89</v>
      </c>
      <c r="C471" s="25" t="s">
        <v>90</v>
      </c>
      <c r="D471" s="25" t="s">
        <v>113</v>
      </c>
      <c r="E471" s="65">
        <v>209820</v>
      </c>
      <c r="F471" s="65">
        <v>0</v>
      </c>
      <c r="G471" s="65">
        <f t="shared" si="22"/>
        <v>209820</v>
      </c>
      <c r="H471" s="23">
        <f>ROUND(IF($A471 ='Inflation Constants Table'!$E$1,E471,E471*(_xlfn.XLOOKUP($A471,'Inflation Constants Table'!$A:$A,'Inflation Constants Table'!$B:$B,0))),0)</f>
        <v>241293</v>
      </c>
      <c r="I471" s="23">
        <f>ROUND(IF($A471 ='Inflation Constants Table'!$E$1,F471,F471*(_xlfn.XLOOKUP($A471,'Inflation Constants Table'!$A:$A,'Inflation Constants Table'!$B:$B,0))),0)</f>
        <v>0</v>
      </c>
      <c r="J471" s="23">
        <f>ROUND(IF($A471 ='Inflation Constants Table'!$E$1,G471,G471*(_xlfn.XLOOKUP($A471,'Inflation Constants Table'!$A:$A,'Inflation Constants Table'!$B:$B,0))),0)</f>
        <v>241293</v>
      </c>
      <c r="K471" s="19">
        <f t="shared" si="23"/>
        <v>1</v>
      </c>
      <c r="L471" s="73">
        <f>_xlfn.XLOOKUP(A471,'SAPD GF as Pct of COSA GF'!A:A,'SAPD GF as Pct of COSA GF'!C:C)</f>
        <v>1561144617</v>
      </c>
      <c r="M471" s="19">
        <f t="shared" si="24"/>
        <v>1.5456159370019466E-4</v>
      </c>
    </row>
    <row r="472" spans="1:13">
      <c r="A472">
        <v>2022</v>
      </c>
      <c r="B472" t="s">
        <v>89</v>
      </c>
      <c r="C472" s="25" t="s">
        <v>90</v>
      </c>
      <c r="D472" s="25" t="s">
        <v>114</v>
      </c>
      <c r="E472" s="65">
        <v>51589581</v>
      </c>
      <c r="F472" s="65">
        <v>0</v>
      </c>
      <c r="G472" s="65">
        <f t="shared" si="22"/>
        <v>51589581</v>
      </c>
      <c r="H472" s="23">
        <f>ROUND(IF($A472 ='Inflation Constants Table'!$E$1,E472,E472*(_xlfn.XLOOKUP($A472,'Inflation Constants Table'!$A:$A,'Inflation Constants Table'!$B:$B,0))),0)</f>
        <v>59328018</v>
      </c>
      <c r="I472" s="23">
        <f>ROUND(IF($A472 ='Inflation Constants Table'!$E$1,F472,F472*(_xlfn.XLOOKUP($A472,'Inflation Constants Table'!$A:$A,'Inflation Constants Table'!$B:$B,0))),0)</f>
        <v>0</v>
      </c>
      <c r="J472" s="23">
        <f>ROUND(IF($A472 ='Inflation Constants Table'!$E$1,G472,G472*(_xlfn.XLOOKUP($A472,'Inflation Constants Table'!$A:$A,'Inflation Constants Table'!$B:$B,0))),0)</f>
        <v>59328018</v>
      </c>
      <c r="K472" s="19">
        <f t="shared" si="23"/>
        <v>1</v>
      </c>
      <c r="L472" s="73">
        <f>_xlfn.XLOOKUP(A472,'SAPD GF as Pct of COSA GF'!A:A,'SAPD GF as Pct of COSA GF'!C:C)</f>
        <v>1561144617</v>
      </c>
      <c r="M472" s="19">
        <f t="shared" si="24"/>
        <v>3.8002896947502973E-2</v>
      </c>
    </row>
    <row r="473" spans="1:13">
      <c r="A473">
        <v>2022</v>
      </c>
      <c r="B473" t="s">
        <v>89</v>
      </c>
      <c r="C473" s="25" t="s">
        <v>90</v>
      </c>
      <c r="D473" s="25" t="s">
        <v>115</v>
      </c>
      <c r="E473" s="65">
        <v>918050</v>
      </c>
      <c r="F473" s="65">
        <v>0</v>
      </c>
      <c r="G473" s="65">
        <f t="shared" si="22"/>
        <v>918050</v>
      </c>
      <c r="H473" s="23">
        <f>ROUND(IF($A473 ='Inflation Constants Table'!$E$1,E473,E473*(_xlfn.XLOOKUP($A473,'Inflation Constants Table'!$A:$A,'Inflation Constants Table'!$B:$B,0))),0)</f>
        <v>1055758</v>
      </c>
      <c r="I473" s="23">
        <f>ROUND(IF($A473 ='Inflation Constants Table'!$E$1,F473,F473*(_xlfn.XLOOKUP($A473,'Inflation Constants Table'!$A:$A,'Inflation Constants Table'!$B:$B,0))),0)</f>
        <v>0</v>
      </c>
      <c r="J473" s="23">
        <f>ROUND(IF($A473 ='Inflation Constants Table'!$E$1,G473,G473*(_xlfn.XLOOKUP($A473,'Inflation Constants Table'!$A:$A,'Inflation Constants Table'!$B:$B,0))),0)</f>
        <v>1055758</v>
      </c>
      <c r="K473" s="19">
        <f t="shared" si="23"/>
        <v>1</v>
      </c>
      <c r="L473" s="73">
        <f>_xlfn.XLOOKUP(A473,'SAPD GF as Pct of COSA GF'!A:A,'SAPD GF as Pct of COSA GF'!C:C)</f>
        <v>1561144617</v>
      </c>
      <c r="M473" s="19">
        <f t="shared" si="24"/>
        <v>6.7627174862814135E-4</v>
      </c>
    </row>
    <row r="474" spans="1:13">
      <c r="A474">
        <v>2022</v>
      </c>
      <c r="B474" t="s">
        <v>89</v>
      </c>
      <c r="C474" s="25" t="s">
        <v>90</v>
      </c>
      <c r="D474" s="25" t="s">
        <v>116</v>
      </c>
      <c r="E474" s="65">
        <v>2567672</v>
      </c>
      <c r="F474" s="65">
        <v>0</v>
      </c>
      <c r="G474" s="65">
        <f t="shared" si="22"/>
        <v>2567672</v>
      </c>
      <c r="H474" s="23">
        <f>ROUND(IF($A474 ='Inflation Constants Table'!$E$1,E474,E474*(_xlfn.XLOOKUP($A474,'Inflation Constants Table'!$A:$A,'Inflation Constants Table'!$B:$B,0))),0)</f>
        <v>2952823</v>
      </c>
      <c r="I474" s="23">
        <f>ROUND(IF($A474 ='Inflation Constants Table'!$E$1,F474,F474*(_xlfn.XLOOKUP($A474,'Inflation Constants Table'!$A:$A,'Inflation Constants Table'!$B:$B,0))),0)</f>
        <v>0</v>
      </c>
      <c r="J474" s="23">
        <f>ROUND(IF($A474 ='Inflation Constants Table'!$E$1,G474,G474*(_xlfn.XLOOKUP($A474,'Inflation Constants Table'!$A:$A,'Inflation Constants Table'!$B:$B,0))),0)</f>
        <v>2952823</v>
      </c>
      <c r="K474" s="19">
        <f t="shared" si="23"/>
        <v>1</v>
      </c>
      <c r="L474" s="73">
        <f>_xlfn.XLOOKUP(A474,'SAPD GF as Pct of COSA GF'!A:A,'SAPD GF as Pct of COSA GF'!C:C)</f>
        <v>1561144617</v>
      </c>
      <c r="M474" s="19">
        <f t="shared" si="24"/>
        <v>1.8914474468575131E-3</v>
      </c>
    </row>
    <row r="475" spans="1:13">
      <c r="A475">
        <v>2022</v>
      </c>
      <c r="B475" t="s">
        <v>89</v>
      </c>
      <c r="C475" s="25" t="s">
        <v>90</v>
      </c>
      <c r="D475" s="25" t="s">
        <v>117</v>
      </c>
      <c r="E475" s="65">
        <v>7540587</v>
      </c>
      <c r="F475" s="65">
        <v>0</v>
      </c>
      <c r="G475" s="65">
        <f t="shared" si="22"/>
        <v>7540587</v>
      </c>
      <c r="H475" s="23">
        <f>ROUND(IF($A475 ='Inflation Constants Table'!$E$1,E475,E475*(_xlfn.XLOOKUP($A475,'Inflation Constants Table'!$A:$A,'Inflation Constants Table'!$B:$B,0))),0)</f>
        <v>8671675</v>
      </c>
      <c r="I475" s="23">
        <f>ROUND(IF($A475 ='Inflation Constants Table'!$E$1,F475,F475*(_xlfn.XLOOKUP($A475,'Inflation Constants Table'!$A:$A,'Inflation Constants Table'!$B:$B,0))),0)</f>
        <v>0</v>
      </c>
      <c r="J475" s="23">
        <f>ROUND(IF($A475 ='Inflation Constants Table'!$E$1,G475,G475*(_xlfn.XLOOKUP($A475,'Inflation Constants Table'!$A:$A,'Inflation Constants Table'!$B:$B,0))),0)</f>
        <v>8671675</v>
      </c>
      <c r="K475" s="19">
        <f t="shared" si="23"/>
        <v>1</v>
      </c>
      <c r="L475" s="73">
        <f>_xlfn.XLOOKUP(A475,'SAPD GF as Pct of COSA GF'!A:A,'SAPD GF as Pct of COSA GF'!C:C)</f>
        <v>1561144617</v>
      </c>
      <c r="M475" s="19">
        <f t="shared" si="24"/>
        <v>5.5546903890711105E-3</v>
      </c>
    </row>
    <row r="476" spans="1:13">
      <c r="A476">
        <v>2022</v>
      </c>
      <c r="B476" t="s">
        <v>89</v>
      </c>
      <c r="C476" s="25" t="s">
        <v>90</v>
      </c>
      <c r="D476" s="25" t="s">
        <v>118</v>
      </c>
      <c r="E476" s="65">
        <v>4760550</v>
      </c>
      <c r="F476" s="65">
        <v>0</v>
      </c>
      <c r="G476" s="65">
        <f t="shared" si="22"/>
        <v>4760550</v>
      </c>
      <c r="H476" s="23">
        <f>ROUND(IF($A476 ='Inflation Constants Table'!$E$1,E476,E476*(_xlfn.XLOOKUP($A476,'Inflation Constants Table'!$A:$A,'Inflation Constants Table'!$B:$B,0))),0)</f>
        <v>5474633</v>
      </c>
      <c r="I476" s="23">
        <f>ROUND(IF($A476 ='Inflation Constants Table'!$E$1,F476,F476*(_xlfn.XLOOKUP($A476,'Inflation Constants Table'!$A:$A,'Inflation Constants Table'!$B:$B,0))),0)</f>
        <v>0</v>
      </c>
      <c r="J476" s="23">
        <f>ROUND(IF($A476 ='Inflation Constants Table'!$E$1,G476,G476*(_xlfn.XLOOKUP($A476,'Inflation Constants Table'!$A:$A,'Inflation Constants Table'!$B:$B,0))),0)</f>
        <v>5474633</v>
      </c>
      <c r="K476" s="19">
        <f t="shared" si="23"/>
        <v>1</v>
      </c>
      <c r="L476" s="73">
        <f>_xlfn.XLOOKUP(A476,'SAPD GF as Pct of COSA GF'!A:A,'SAPD GF as Pct of COSA GF'!C:C)</f>
        <v>1561144617</v>
      </c>
      <c r="M476" s="19">
        <f t="shared" si="24"/>
        <v>3.5068070826906614E-3</v>
      </c>
    </row>
    <row r="477" spans="1:13">
      <c r="A477">
        <v>2022</v>
      </c>
      <c r="B477" t="s">
        <v>89</v>
      </c>
      <c r="C477" s="25" t="s">
        <v>90</v>
      </c>
      <c r="D477" s="25" t="s">
        <v>119</v>
      </c>
      <c r="E477" s="65">
        <v>4970704</v>
      </c>
      <c r="F477" s="65">
        <v>0</v>
      </c>
      <c r="G477" s="65">
        <f t="shared" si="22"/>
        <v>4970704</v>
      </c>
      <c r="H477" s="23">
        <f>ROUND(IF($A477 ='Inflation Constants Table'!$E$1,E477,E477*(_xlfn.XLOOKUP($A477,'Inflation Constants Table'!$A:$A,'Inflation Constants Table'!$B:$B,0))),0)</f>
        <v>5716310</v>
      </c>
      <c r="I477" s="23">
        <f>ROUND(IF($A477 ='Inflation Constants Table'!$E$1,F477,F477*(_xlfn.XLOOKUP($A477,'Inflation Constants Table'!$A:$A,'Inflation Constants Table'!$B:$B,0))),0)</f>
        <v>0</v>
      </c>
      <c r="J477" s="23">
        <f>ROUND(IF($A477 ='Inflation Constants Table'!$E$1,G477,G477*(_xlfn.XLOOKUP($A477,'Inflation Constants Table'!$A:$A,'Inflation Constants Table'!$B:$B,0))),0)</f>
        <v>5716310</v>
      </c>
      <c r="K477" s="19">
        <f t="shared" si="23"/>
        <v>1</v>
      </c>
      <c r="L477" s="73">
        <f>_xlfn.XLOOKUP(A477,'SAPD GF as Pct of COSA GF'!A:A,'SAPD GF as Pct of COSA GF'!C:C)</f>
        <v>1561144617</v>
      </c>
      <c r="M477" s="19">
        <f t="shared" si="24"/>
        <v>3.6616146497592543E-3</v>
      </c>
    </row>
    <row r="478" spans="1:13">
      <c r="A478">
        <v>2022</v>
      </c>
      <c r="B478" t="s">
        <v>89</v>
      </c>
      <c r="C478" s="25" t="s">
        <v>90</v>
      </c>
      <c r="D478" s="25" t="s">
        <v>120</v>
      </c>
      <c r="E478" s="65">
        <v>10000</v>
      </c>
      <c r="F478" s="65">
        <v>0</v>
      </c>
      <c r="G478" s="65">
        <f t="shared" si="22"/>
        <v>10000</v>
      </c>
      <c r="H478" s="23">
        <f>ROUND(IF($A478 ='Inflation Constants Table'!$E$1,E478,E478*(_xlfn.XLOOKUP($A478,'Inflation Constants Table'!$A:$A,'Inflation Constants Table'!$B:$B,0))),0)</f>
        <v>11500</v>
      </c>
      <c r="I478" s="23">
        <f>ROUND(IF($A478 ='Inflation Constants Table'!$E$1,F478,F478*(_xlfn.XLOOKUP($A478,'Inflation Constants Table'!$A:$A,'Inflation Constants Table'!$B:$B,0))),0)</f>
        <v>0</v>
      </c>
      <c r="J478" s="23">
        <f>ROUND(IF($A478 ='Inflation Constants Table'!$E$1,G478,G478*(_xlfn.XLOOKUP($A478,'Inflation Constants Table'!$A:$A,'Inflation Constants Table'!$B:$B,0))),0)</f>
        <v>11500</v>
      </c>
      <c r="K478" s="19">
        <f t="shared" si="23"/>
        <v>1</v>
      </c>
      <c r="L478" s="73">
        <f>_xlfn.XLOOKUP(A478,'SAPD GF as Pct of COSA GF'!A:A,'SAPD GF as Pct of COSA GF'!C:C)</f>
        <v>1561144617</v>
      </c>
      <c r="M478" s="19">
        <f t="shared" si="24"/>
        <v>7.3663899390046065E-6</v>
      </c>
    </row>
    <row r="479" spans="1:13">
      <c r="A479">
        <v>2022</v>
      </c>
      <c r="B479" t="s">
        <v>89</v>
      </c>
      <c r="C479" s="25" t="s">
        <v>90</v>
      </c>
      <c r="D479" s="25" t="s">
        <v>121</v>
      </c>
      <c r="E479" s="65">
        <v>125210</v>
      </c>
      <c r="F479" s="65">
        <v>0</v>
      </c>
      <c r="G479" s="65">
        <f t="shared" si="22"/>
        <v>125210</v>
      </c>
      <c r="H479" s="23">
        <f>ROUND(IF($A479 ='Inflation Constants Table'!$E$1,E479,E479*(_xlfn.XLOOKUP($A479,'Inflation Constants Table'!$A:$A,'Inflation Constants Table'!$B:$B,0))),0)</f>
        <v>143992</v>
      </c>
      <c r="I479" s="23">
        <f>ROUND(IF($A479 ='Inflation Constants Table'!$E$1,F479,F479*(_xlfn.XLOOKUP($A479,'Inflation Constants Table'!$A:$A,'Inflation Constants Table'!$B:$B,0))),0)</f>
        <v>0</v>
      </c>
      <c r="J479" s="23">
        <f>ROUND(IF($A479 ='Inflation Constants Table'!$E$1,G479,G479*(_xlfn.XLOOKUP($A479,'Inflation Constants Table'!$A:$A,'Inflation Constants Table'!$B:$B,0))),0)</f>
        <v>143992</v>
      </c>
      <c r="K479" s="19">
        <f t="shared" si="23"/>
        <v>1</v>
      </c>
      <c r="L479" s="73">
        <f>_xlfn.XLOOKUP(A479,'SAPD GF as Pct of COSA GF'!A:A,'SAPD GF as Pct of COSA GF'!C:C)</f>
        <v>1561144617</v>
      </c>
      <c r="M479" s="19">
        <f t="shared" si="24"/>
        <v>9.2234888704100109E-5</v>
      </c>
    </row>
    <row r="480" spans="1:13">
      <c r="A480">
        <v>2022</v>
      </c>
      <c r="B480" t="s">
        <v>89</v>
      </c>
      <c r="C480" s="25" t="s">
        <v>90</v>
      </c>
      <c r="D480" s="25" t="s">
        <v>122</v>
      </c>
      <c r="E480" s="65">
        <v>0</v>
      </c>
      <c r="F480" s="65">
        <v>3723492</v>
      </c>
      <c r="G480" s="65">
        <f t="shared" si="22"/>
        <v>3723492</v>
      </c>
      <c r="H480" s="23">
        <f>ROUND(IF($A480 ='Inflation Constants Table'!$E$1,E480,E480*(_xlfn.XLOOKUP($A480,'Inflation Constants Table'!$A:$A,'Inflation Constants Table'!$B:$B,0))),0)</f>
        <v>0</v>
      </c>
      <c r="I480" s="23">
        <f>ROUND(IF($A480 ='Inflation Constants Table'!$E$1,F480,F480*(_xlfn.XLOOKUP($A480,'Inflation Constants Table'!$A:$A,'Inflation Constants Table'!$B:$B,0))),0)</f>
        <v>4282016</v>
      </c>
      <c r="J480" s="23">
        <f>ROUND(IF($A480 ='Inflation Constants Table'!$E$1,G480,G480*(_xlfn.XLOOKUP($A480,'Inflation Constants Table'!$A:$A,'Inflation Constants Table'!$B:$B,0))),0)</f>
        <v>4282016</v>
      </c>
      <c r="K480" s="19">
        <f t="shared" si="23"/>
        <v>0</v>
      </c>
      <c r="L480" s="73">
        <f>_xlfn.XLOOKUP(A480,'SAPD GF as Pct of COSA GF'!A:A,'SAPD GF as Pct of COSA GF'!C:C)</f>
        <v>1561144617</v>
      </c>
      <c r="M480" s="19">
        <f t="shared" si="24"/>
        <v>2.7428695287875435E-3</v>
      </c>
    </row>
    <row r="481" spans="1:13">
      <c r="A481">
        <v>2022</v>
      </c>
      <c r="B481" t="s">
        <v>89</v>
      </c>
      <c r="C481" s="25" t="s">
        <v>90</v>
      </c>
      <c r="D481" s="25" t="s">
        <v>123</v>
      </c>
      <c r="E481" s="65">
        <v>0</v>
      </c>
      <c r="F481" s="65">
        <v>20000</v>
      </c>
      <c r="G481" s="65">
        <f t="shared" si="22"/>
        <v>20000</v>
      </c>
      <c r="H481" s="23">
        <f>ROUND(IF($A481 ='Inflation Constants Table'!$E$1,E481,E481*(_xlfn.XLOOKUP($A481,'Inflation Constants Table'!$A:$A,'Inflation Constants Table'!$B:$B,0))),0)</f>
        <v>0</v>
      </c>
      <c r="I481" s="23">
        <f>ROUND(IF($A481 ='Inflation Constants Table'!$E$1,F481,F481*(_xlfn.XLOOKUP($A481,'Inflation Constants Table'!$A:$A,'Inflation Constants Table'!$B:$B,0))),0)</f>
        <v>23000</v>
      </c>
      <c r="J481" s="23">
        <f>ROUND(IF($A481 ='Inflation Constants Table'!$E$1,G481,G481*(_xlfn.XLOOKUP($A481,'Inflation Constants Table'!$A:$A,'Inflation Constants Table'!$B:$B,0))),0)</f>
        <v>23000</v>
      </c>
      <c r="K481" s="19">
        <f t="shared" si="23"/>
        <v>0</v>
      </c>
      <c r="L481" s="73">
        <f>_xlfn.XLOOKUP(A481,'SAPD GF as Pct of COSA GF'!A:A,'SAPD GF as Pct of COSA GF'!C:C)</f>
        <v>1561144617</v>
      </c>
      <c r="M481" s="19">
        <f t="shared" si="24"/>
        <v>1.4732779878009213E-5</v>
      </c>
    </row>
    <row r="482" spans="1:13">
      <c r="A482">
        <v>2022</v>
      </c>
      <c r="B482" t="s">
        <v>89</v>
      </c>
      <c r="C482" s="25" t="s">
        <v>90</v>
      </c>
      <c r="D482" s="25" t="s">
        <v>125</v>
      </c>
      <c r="E482" s="65">
        <v>40462791</v>
      </c>
      <c r="F482" s="65"/>
      <c r="G482" s="65">
        <f t="shared" si="22"/>
        <v>40462791</v>
      </c>
      <c r="H482" s="23">
        <f>ROUND(IF($A482 ='Inflation Constants Table'!$E$1,E482,E482*(_xlfn.XLOOKUP($A482,'Inflation Constants Table'!$A:$A,'Inflation Constants Table'!$B:$B,0))),0)</f>
        <v>46532210</v>
      </c>
      <c r="I482" s="23">
        <f>ROUND(IF($A482 ='Inflation Constants Table'!$E$1,F482,F482*(_xlfn.XLOOKUP($A482,'Inflation Constants Table'!$A:$A,'Inflation Constants Table'!$B:$B,0))),0)</f>
        <v>0</v>
      </c>
      <c r="J482" s="23">
        <f>ROUND(IF($A482 ='Inflation Constants Table'!$E$1,G482,G482*(_xlfn.XLOOKUP($A482,'Inflation Constants Table'!$A:$A,'Inflation Constants Table'!$B:$B,0))),0)</f>
        <v>46532210</v>
      </c>
      <c r="K482" s="19">
        <f t="shared" si="23"/>
        <v>1</v>
      </c>
      <c r="L482" s="73">
        <f>_xlfn.XLOOKUP(A482,'SAPD GF as Pct of COSA GF'!A:A,'SAPD GF as Pct of COSA GF'!C:C)</f>
        <v>1561144617</v>
      </c>
      <c r="M482" s="19">
        <f t="shared" si="24"/>
        <v>2.980646987683909E-2</v>
      </c>
    </row>
    <row r="483" spans="1:13">
      <c r="A483">
        <v>2022</v>
      </c>
      <c r="B483" t="s">
        <v>89</v>
      </c>
      <c r="C483" s="25" t="s">
        <v>90</v>
      </c>
      <c r="D483" s="25" t="s">
        <v>126</v>
      </c>
      <c r="E483" s="65">
        <v>0</v>
      </c>
      <c r="F483" s="65">
        <v>5816475</v>
      </c>
      <c r="G483" s="65">
        <f t="shared" si="22"/>
        <v>5816475</v>
      </c>
      <c r="H483" s="23">
        <f>ROUND(IF($A483 ='Inflation Constants Table'!$E$1,E483,E483*(_xlfn.XLOOKUP($A483,'Inflation Constants Table'!$A:$A,'Inflation Constants Table'!$B:$B,0))),0)</f>
        <v>0</v>
      </c>
      <c r="I483" s="23">
        <f>ROUND(IF($A483 ='Inflation Constants Table'!$E$1,F483,F483*(_xlfn.XLOOKUP($A483,'Inflation Constants Table'!$A:$A,'Inflation Constants Table'!$B:$B,0))),0)</f>
        <v>6688946</v>
      </c>
      <c r="J483" s="23">
        <f>ROUND(IF($A483 ='Inflation Constants Table'!$E$1,G483,G483*(_xlfn.XLOOKUP($A483,'Inflation Constants Table'!$A:$A,'Inflation Constants Table'!$B:$B,0))),0)</f>
        <v>6688946</v>
      </c>
      <c r="K483" s="19">
        <f t="shared" si="23"/>
        <v>0</v>
      </c>
      <c r="L483" s="73">
        <f>_xlfn.XLOOKUP(A483,'SAPD GF as Pct of COSA GF'!A:A,'SAPD GF as Pct of COSA GF'!C:C)</f>
        <v>1561144617</v>
      </c>
      <c r="M483" s="19">
        <f t="shared" si="24"/>
        <v>4.2846421319082699E-3</v>
      </c>
    </row>
    <row r="484" spans="1:13">
      <c r="A484">
        <v>2022</v>
      </c>
      <c r="B484" t="s">
        <v>89</v>
      </c>
      <c r="C484" s="25" t="s">
        <v>90</v>
      </c>
      <c r="D484" s="25" t="s">
        <v>127</v>
      </c>
      <c r="E484" s="65">
        <v>0</v>
      </c>
      <c r="F484" s="65">
        <v>645377</v>
      </c>
      <c r="G484" s="65">
        <f t="shared" si="22"/>
        <v>645377</v>
      </c>
      <c r="H484" s="23">
        <f>ROUND(IF($A484 ='Inflation Constants Table'!$E$1,E484,E484*(_xlfn.XLOOKUP($A484,'Inflation Constants Table'!$A:$A,'Inflation Constants Table'!$B:$B,0))),0)</f>
        <v>0</v>
      </c>
      <c r="I484" s="23">
        <f>ROUND(IF($A484 ='Inflation Constants Table'!$E$1,F484,F484*(_xlfn.XLOOKUP($A484,'Inflation Constants Table'!$A:$A,'Inflation Constants Table'!$B:$B,0))),0)</f>
        <v>742184</v>
      </c>
      <c r="J484" s="23">
        <f>ROUND(IF($A484 ='Inflation Constants Table'!$E$1,G484,G484*(_xlfn.XLOOKUP($A484,'Inflation Constants Table'!$A:$A,'Inflation Constants Table'!$B:$B,0))),0)</f>
        <v>742184</v>
      </c>
      <c r="K484" s="19">
        <f t="shared" si="23"/>
        <v>0</v>
      </c>
      <c r="L484" s="73">
        <f>_xlfn.XLOOKUP(A484,'SAPD GF as Pct of COSA GF'!A:A,'SAPD GF as Pct of COSA GF'!C:C)</f>
        <v>1561144617</v>
      </c>
      <c r="M484" s="19">
        <f t="shared" si="24"/>
        <v>4.7541015221653869E-4</v>
      </c>
    </row>
    <row r="485" spans="1:13">
      <c r="A485">
        <v>2022</v>
      </c>
      <c r="B485" t="s">
        <v>89</v>
      </c>
      <c r="C485" s="25" t="s">
        <v>90</v>
      </c>
      <c r="D485" s="25" t="s">
        <v>128</v>
      </c>
      <c r="E485" s="65">
        <v>0</v>
      </c>
      <c r="F485" s="65">
        <v>1787476</v>
      </c>
      <c r="G485" s="65">
        <f t="shared" si="22"/>
        <v>1787476</v>
      </c>
      <c r="H485" s="23">
        <f>ROUND(IF($A485 ='Inflation Constants Table'!$E$1,E485,E485*(_xlfn.XLOOKUP($A485,'Inflation Constants Table'!$A:$A,'Inflation Constants Table'!$B:$B,0))),0)</f>
        <v>0</v>
      </c>
      <c r="I485" s="23">
        <f>ROUND(IF($A485 ='Inflation Constants Table'!$E$1,F485,F485*(_xlfn.XLOOKUP($A485,'Inflation Constants Table'!$A:$A,'Inflation Constants Table'!$B:$B,0))),0)</f>
        <v>2055597</v>
      </c>
      <c r="J485" s="23">
        <f>ROUND(IF($A485 ='Inflation Constants Table'!$E$1,G485,G485*(_xlfn.XLOOKUP($A485,'Inflation Constants Table'!$A:$A,'Inflation Constants Table'!$B:$B,0))),0)</f>
        <v>2055597</v>
      </c>
      <c r="K485" s="19">
        <f t="shared" si="23"/>
        <v>0</v>
      </c>
      <c r="L485" s="73">
        <f>_xlfn.XLOOKUP(A485,'SAPD GF as Pct of COSA GF'!A:A,'SAPD GF as Pct of COSA GF'!C:C)</f>
        <v>1561144617</v>
      </c>
      <c r="M485" s="19">
        <f t="shared" si="24"/>
        <v>1.3167242660389611E-3</v>
      </c>
    </row>
    <row r="486" spans="1:13">
      <c r="A486">
        <v>2022</v>
      </c>
      <c r="B486" t="s">
        <v>89</v>
      </c>
      <c r="C486" s="25" t="s">
        <v>90</v>
      </c>
      <c r="D486" s="25" t="s">
        <v>129</v>
      </c>
      <c r="E486" s="65"/>
      <c r="F486" s="65">
        <v>-563357</v>
      </c>
      <c r="G486" s="65">
        <f t="shared" si="22"/>
        <v>-563357</v>
      </c>
      <c r="H486" s="23">
        <f>ROUND(IF($A486 ='Inflation Constants Table'!$E$1,E486,E486*(_xlfn.XLOOKUP($A486,'Inflation Constants Table'!$A:$A,'Inflation Constants Table'!$B:$B,0))),0)</f>
        <v>0</v>
      </c>
      <c r="I486" s="23">
        <f>ROUND(IF($A486 ='Inflation Constants Table'!$E$1,F486,F486*(_xlfn.XLOOKUP($A486,'Inflation Constants Table'!$A:$A,'Inflation Constants Table'!$B:$B,0))),0)</f>
        <v>-647861</v>
      </c>
      <c r="J486" s="23">
        <f>ROUND(IF($A486 ='Inflation Constants Table'!$E$1,G486,G486*(_xlfn.XLOOKUP($A486,'Inflation Constants Table'!$A:$A,'Inflation Constants Table'!$B:$B,0))),0)</f>
        <v>-647861</v>
      </c>
      <c r="K486" s="19">
        <f t="shared" si="23"/>
        <v>0</v>
      </c>
      <c r="L486" s="73">
        <f>_xlfn.XLOOKUP(A486,'SAPD GF as Pct of COSA GF'!A:A,'SAPD GF as Pct of COSA GF'!C:C)</f>
        <v>1561144617</v>
      </c>
      <c r="M486" s="19">
        <f t="shared" si="24"/>
        <v>-4.1499102193682293E-4</v>
      </c>
    </row>
    <row r="487" spans="1:13">
      <c r="A487">
        <v>2022</v>
      </c>
      <c r="B487" t="s">
        <v>89</v>
      </c>
      <c r="C487" s="25" t="s">
        <v>130</v>
      </c>
      <c r="D487" s="25" t="s">
        <v>131</v>
      </c>
      <c r="E487" s="65">
        <v>0</v>
      </c>
      <c r="F487" s="65">
        <v>13955</v>
      </c>
      <c r="G487" s="65">
        <f t="shared" si="22"/>
        <v>13955</v>
      </c>
      <c r="H487" s="23">
        <f>ROUND(IF($A487 ='Inflation Constants Table'!$E$1,E487,E487*(_xlfn.XLOOKUP($A487,'Inflation Constants Table'!$A:$A,'Inflation Constants Table'!$B:$B,0))),0)</f>
        <v>0</v>
      </c>
      <c r="I487" s="23">
        <f>ROUND(IF($A487 ='Inflation Constants Table'!$E$1,F487,F487*(_xlfn.XLOOKUP($A487,'Inflation Constants Table'!$A:$A,'Inflation Constants Table'!$B:$B,0))),0)</f>
        <v>16048</v>
      </c>
      <c r="J487" s="23">
        <f>ROUND(IF($A487 ='Inflation Constants Table'!$E$1,G487,G487*(_xlfn.XLOOKUP($A487,'Inflation Constants Table'!$A:$A,'Inflation Constants Table'!$B:$B,0))),0)</f>
        <v>16048</v>
      </c>
      <c r="K487" s="19">
        <f t="shared" si="23"/>
        <v>0</v>
      </c>
      <c r="L487" s="73">
        <f>_xlfn.XLOOKUP(A487,'SAPD GF as Pct of COSA GF'!A:A,'SAPD GF as Pct of COSA GF'!C:C)</f>
        <v>1561144617</v>
      </c>
      <c r="M487" s="19">
        <f t="shared" si="24"/>
        <v>1.0279637020969211E-5</v>
      </c>
    </row>
    <row r="488" spans="1:13">
      <c r="A488">
        <v>2022</v>
      </c>
      <c r="B488" t="s">
        <v>89</v>
      </c>
      <c r="C488" s="25" t="s">
        <v>130</v>
      </c>
      <c r="D488" s="58" t="s">
        <v>132</v>
      </c>
      <c r="E488" s="65">
        <v>200000</v>
      </c>
      <c r="F488" s="65">
        <v>4026835</v>
      </c>
      <c r="G488" s="65">
        <f t="shared" si="22"/>
        <v>4226835</v>
      </c>
      <c r="H488" s="23">
        <f>ROUND(IF($A488 ='Inflation Constants Table'!$E$1,E488,E488*(_xlfn.XLOOKUP($A488,'Inflation Constants Table'!$A:$A,'Inflation Constants Table'!$B:$B,0))),0)</f>
        <v>230000</v>
      </c>
      <c r="I488" s="23">
        <f>ROUND(IF($A488 ='Inflation Constants Table'!$E$1,F488,F488*(_xlfn.XLOOKUP($A488,'Inflation Constants Table'!$A:$A,'Inflation Constants Table'!$B:$B,0))),0)</f>
        <v>4630860</v>
      </c>
      <c r="J488" s="23">
        <f>ROUND(IF($A488 ='Inflation Constants Table'!$E$1,G488,G488*(_xlfn.XLOOKUP($A488,'Inflation Constants Table'!$A:$A,'Inflation Constants Table'!$B:$B,0))),0)</f>
        <v>4860860</v>
      </c>
      <c r="K488" s="19">
        <f t="shared" si="23"/>
        <v>4.7316729961364865E-2</v>
      </c>
      <c r="L488" s="73">
        <f>_xlfn.XLOOKUP(A488,'SAPD GF as Pct of COSA GF'!A:A,'SAPD GF as Pct of COSA GF'!C:C)</f>
        <v>1561144617</v>
      </c>
      <c r="M488" s="19">
        <f t="shared" si="24"/>
        <v>3.1136513216443421E-3</v>
      </c>
    </row>
    <row r="489" spans="1:13">
      <c r="A489">
        <v>2022</v>
      </c>
      <c r="B489" t="s">
        <v>89</v>
      </c>
      <c r="C489" s="25" t="s">
        <v>130</v>
      </c>
      <c r="D489" s="25" t="s">
        <v>215</v>
      </c>
      <c r="E489" s="65">
        <v>0</v>
      </c>
      <c r="F489" s="65">
        <v>5512</v>
      </c>
      <c r="G489" s="65">
        <f t="shared" si="22"/>
        <v>5512</v>
      </c>
      <c r="H489" s="23">
        <f>ROUND(IF($A489 ='Inflation Constants Table'!$E$1,E489,E489*(_xlfn.XLOOKUP($A489,'Inflation Constants Table'!$A:$A,'Inflation Constants Table'!$B:$B,0))),0)</f>
        <v>0</v>
      </c>
      <c r="I489" s="23">
        <f>ROUND(IF($A489 ='Inflation Constants Table'!$E$1,F489,F489*(_xlfn.XLOOKUP($A489,'Inflation Constants Table'!$A:$A,'Inflation Constants Table'!$B:$B,0))),0)</f>
        <v>6339</v>
      </c>
      <c r="J489" s="23">
        <f>ROUND(IF($A489 ='Inflation Constants Table'!$E$1,G489,G489*(_xlfn.XLOOKUP($A489,'Inflation Constants Table'!$A:$A,'Inflation Constants Table'!$B:$B,0))),0)</f>
        <v>6339</v>
      </c>
      <c r="K489" s="19">
        <f t="shared" si="23"/>
        <v>0</v>
      </c>
      <c r="L489" s="73">
        <f>_xlfn.XLOOKUP(A489,'SAPD GF as Pct of COSA GF'!A:A,'SAPD GF as Pct of COSA GF'!C:C)</f>
        <v>1561144617</v>
      </c>
      <c r="M489" s="19">
        <f t="shared" si="24"/>
        <v>4.0604822455087129E-6</v>
      </c>
    </row>
    <row r="490" spans="1:13">
      <c r="A490">
        <v>2022</v>
      </c>
      <c r="B490" t="s">
        <v>89</v>
      </c>
      <c r="C490" s="25" t="s">
        <v>130</v>
      </c>
      <c r="D490" s="58" t="s">
        <v>133</v>
      </c>
      <c r="E490" s="65">
        <v>0</v>
      </c>
      <c r="F490" s="65">
        <v>288375</v>
      </c>
      <c r="G490" s="65">
        <f t="shared" si="22"/>
        <v>288375</v>
      </c>
      <c r="H490" s="23">
        <f>ROUND(IF($A490 ='Inflation Constants Table'!$E$1,E490,E490*(_xlfn.XLOOKUP($A490,'Inflation Constants Table'!$A:$A,'Inflation Constants Table'!$B:$B,0))),0)</f>
        <v>0</v>
      </c>
      <c r="I490" s="23">
        <f>ROUND(IF($A490 ='Inflation Constants Table'!$E$1,F490,F490*(_xlfn.XLOOKUP($A490,'Inflation Constants Table'!$A:$A,'Inflation Constants Table'!$B:$B,0))),0)</f>
        <v>331631</v>
      </c>
      <c r="J490" s="23">
        <f>ROUND(IF($A490 ='Inflation Constants Table'!$E$1,G490,G490*(_xlfn.XLOOKUP($A490,'Inflation Constants Table'!$A:$A,'Inflation Constants Table'!$B:$B,0))),0)</f>
        <v>331631</v>
      </c>
      <c r="K490" s="19">
        <f t="shared" si="23"/>
        <v>0</v>
      </c>
      <c r="L490" s="73">
        <f>_xlfn.XLOOKUP(A490,'SAPD GF as Pct of COSA GF'!A:A,'SAPD GF as Pct of COSA GF'!C:C)</f>
        <v>1561144617</v>
      </c>
      <c r="M490" s="19">
        <f t="shared" si="24"/>
        <v>2.1242810972713362E-4</v>
      </c>
    </row>
    <row r="491" spans="1:13">
      <c r="A491">
        <v>2022</v>
      </c>
      <c r="B491" t="s">
        <v>89</v>
      </c>
      <c r="C491" s="25" t="s">
        <v>130</v>
      </c>
      <c r="D491" s="25" t="s">
        <v>134</v>
      </c>
      <c r="E491" s="65">
        <v>0</v>
      </c>
      <c r="F491" s="65">
        <v>434288</v>
      </c>
      <c r="G491" s="65">
        <f t="shared" si="22"/>
        <v>434288</v>
      </c>
      <c r="H491" s="23">
        <f>ROUND(IF($A491 ='Inflation Constants Table'!$E$1,E491,E491*(_xlfn.XLOOKUP($A491,'Inflation Constants Table'!$A:$A,'Inflation Constants Table'!$B:$B,0))),0)</f>
        <v>0</v>
      </c>
      <c r="I491" s="23">
        <f>ROUND(IF($A491 ='Inflation Constants Table'!$E$1,F491,F491*(_xlfn.XLOOKUP($A491,'Inflation Constants Table'!$A:$A,'Inflation Constants Table'!$B:$B,0))),0)</f>
        <v>499431</v>
      </c>
      <c r="J491" s="23">
        <f>ROUND(IF($A491 ='Inflation Constants Table'!$E$1,G491,G491*(_xlfn.XLOOKUP($A491,'Inflation Constants Table'!$A:$A,'Inflation Constants Table'!$B:$B,0))),0)</f>
        <v>499431</v>
      </c>
      <c r="K491" s="19">
        <f t="shared" si="23"/>
        <v>0</v>
      </c>
      <c r="L491" s="73">
        <f>_xlfn.XLOOKUP(A491,'SAPD GF as Pct of COSA GF'!A:A,'SAPD GF as Pct of COSA GF'!C:C)</f>
        <v>1561144617</v>
      </c>
      <c r="M491" s="19">
        <f t="shared" si="24"/>
        <v>3.1991334727191387E-4</v>
      </c>
    </row>
    <row r="492" spans="1:13">
      <c r="A492">
        <v>2022</v>
      </c>
      <c r="B492" t="s">
        <v>89</v>
      </c>
      <c r="C492" s="25" t="s">
        <v>130</v>
      </c>
      <c r="D492" s="58" t="s">
        <v>135</v>
      </c>
      <c r="E492" s="65">
        <v>0</v>
      </c>
      <c r="F492" s="65">
        <v>6365298</v>
      </c>
      <c r="G492" s="65">
        <f t="shared" si="22"/>
        <v>6365298</v>
      </c>
      <c r="H492" s="23">
        <f>ROUND(IF($A492 ='Inflation Constants Table'!$E$1,E492,E492*(_xlfn.XLOOKUP($A492,'Inflation Constants Table'!$A:$A,'Inflation Constants Table'!$B:$B,0))),0)</f>
        <v>0</v>
      </c>
      <c r="I492" s="23">
        <f>ROUND(IF($A492 ='Inflation Constants Table'!$E$1,F492,F492*(_xlfn.XLOOKUP($A492,'Inflation Constants Table'!$A:$A,'Inflation Constants Table'!$B:$B,0))),0)</f>
        <v>7320093</v>
      </c>
      <c r="J492" s="23">
        <f>ROUND(IF($A492 ='Inflation Constants Table'!$E$1,G492,G492*(_xlfn.XLOOKUP($A492,'Inflation Constants Table'!$A:$A,'Inflation Constants Table'!$B:$B,0))),0)</f>
        <v>7320093</v>
      </c>
      <c r="K492" s="19">
        <f t="shared" si="23"/>
        <v>0</v>
      </c>
      <c r="L492" s="73">
        <f>_xlfn.XLOOKUP(A492,'SAPD GF as Pct of COSA GF'!A:A,'SAPD GF as Pct of COSA GF'!C:C)</f>
        <v>1561144617</v>
      </c>
      <c r="M492" s="19">
        <f t="shared" si="24"/>
        <v>4.6889269067633089E-3</v>
      </c>
    </row>
    <row r="493" spans="1:13">
      <c r="A493">
        <v>2022</v>
      </c>
      <c r="B493" t="s">
        <v>89</v>
      </c>
      <c r="C493" s="25" t="s">
        <v>130</v>
      </c>
      <c r="D493" s="58" t="s">
        <v>136</v>
      </c>
      <c r="E493" s="65">
        <v>0</v>
      </c>
      <c r="F493" s="65">
        <v>61156</v>
      </c>
      <c r="G493" s="65">
        <f t="shared" si="22"/>
        <v>61156</v>
      </c>
      <c r="H493" s="23">
        <f>ROUND(IF($A493 ='Inflation Constants Table'!$E$1,E493,E493*(_xlfn.XLOOKUP($A493,'Inflation Constants Table'!$A:$A,'Inflation Constants Table'!$B:$B,0))),0)</f>
        <v>0</v>
      </c>
      <c r="I493" s="23">
        <f>ROUND(IF($A493 ='Inflation Constants Table'!$E$1,F493,F493*(_xlfn.XLOOKUP($A493,'Inflation Constants Table'!$A:$A,'Inflation Constants Table'!$B:$B,0))),0)</f>
        <v>70329</v>
      </c>
      <c r="J493" s="23">
        <f>ROUND(IF($A493 ='Inflation Constants Table'!$E$1,G493,G493*(_xlfn.XLOOKUP($A493,'Inflation Constants Table'!$A:$A,'Inflation Constants Table'!$B:$B,0))),0)</f>
        <v>70329</v>
      </c>
      <c r="K493" s="19">
        <f t="shared" si="23"/>
        <v>0</v>
      </c>
      <c r="L493" s="73">
        <f>_xlfn.XLOOKUP(A493,'SAPD GF as Pct of COSA GF'!A:A,'SAPD GF as Pct of COSA GF'!C:C)</f>
        <v>1561144617</v>
      </c>
      <c r="M493" s="19">
        <f t="shared" si="24"/>
        <v>4.5049638088717825E-5</v>
      </c>
    </row>
    <row r="494" spans="1:13">
      <c r="A494">
        <v>2022</v>
      </c>
      <c r="B494" t="s">
        <v>89</v>
      </c>
      <c r="C494" s="25" t="s">
        <v>130</v>
      </c>
      <c r="D494" s="25" t="s">
        <v>137</v>
      </c>
      <c r="E494" s="65">
        <v>0</v>
      </c>
      <c r="F494" s="65">
        <v>23005</v>
      </c>
      <c r="G494" s="65">
        <f t="shared" si="22"/>
        <v>23005</v>
      </c>
      <c r="H494" s="23">
        <f>ROUND(IF($A494 ='Inflation Constants Table'!$E$1,E494,E494*(_xlfn.XLOOKUP($A494,'Inflation Constants Table'!$A:$A,'Inflation Constants Table'!$B:$B,0))),0)</f>
        <v>0</v>
      </c>
      <c r="I494" s="23">
        <f>ROUND(IF($A494 ='Inflation Constants Table'!$E$1,F494,F494*(_xlfn.XLOOKUP($A494,'Inflation Constants Table'!$A:$A,'Inflation Constants Table'!$B:$B,0))),0)</f>
        <v>26456</v>
      </c>
      <c r="J494" s="23">
        <f>ROUND(IF($A494 ='Inflation Constants Table'!$E$1,G494,G494*(_xlfn.XLOOKUP($A494,'Inflation Constants Table'!$A:$A,'Inflation Constants Table'!$B:$B,0))),0)</f>
        <v>26456</v>
      </c>
      <c r="K494" s="19">
        <f t="shared" si="23"/>
        <v>0</v>
      </c>
      <c r="L494" s="73">
        <f>_xlfn.XLOOKUP(A494,'SAPD GF as Pct of COSA GF'!A:A,'SAPD GF as Pct of COSA GF'!C:C)</f>
        <v>1561144617</v>
      </c>
      <c r="M494" s="19">
        <f t="shared" si="24"/>
        <v>1.6946540193591817E-5</v>
      </c>
    </row>
    <row r="495" spans="1:13">
      <c r="A495">
        <v>2022</v>
      </c>
      <c r="B495" t="s">
        <v>89</v>
      </c>
      <c r="C495" s="25" t="s">
        <v>130</v>
      </c>
      <c r="D495" s="25" t="s">
        <v>138</v>
      </c>
      <c r="E495" s="65">
        <v>0</v>
      </c>
      <c r="F495" s="65">
        <v>168275</v>
      </c>
      <c r="G495" s="65">
        <f t="shared" si="22"/>
        <v>168275</v>
      </c>
      <c r="H495" s="23">
        <f>ROUND(IF($A495 ='Inflation Constants Table'!$E$1,E495,E495*(_xlfn.XLOOKUP($A495,'Inflation Constants Table'!$A:$A,'Inflation Constants Table'!$B:$B,0))),0)</f>
        <v>0</v>
      </c>
      <c r="I495" s="23">
        <f>ROUND(IF($A495 ='Inflation Constants Table'!$E$1,F495,F495*(_xlfn.XLOOKUP($A495,'Inflation Constants Table'!$A:$A,'Inflation Constants Table'!$B:$B,0))),0)</f>
        <v>193516</v>
      </c>
      <c r="J495" s="23">
        <f>ROUND(IF($A495 ='Inflation Constants Table'!$E$1,G495,G495*(_xlfn.XLOOKUP($A495,'Inflation Constants Table'!$A:$A,'Inflation Constants Table'!$B:$B,0))),0)</f>
        <v>193516</v>
      </c>
      <c r="K495" s="19">
        <f t="shared" si="23"/>
        <v>0</v>
      </c>
      <c r="L495" s="73">
        <f>_xlfn.XLOOKUP(A495,'SAPD GF as Pct of COSA GF'!A:A,'SAPD GF as Pct of COSA GF'!C:C)</f>
        <v>1561144617</v>
      </c>
      <c r="M495" s="19">
        <f t="shared" si="24"/>
        <v>1.2395776655968829E-4</v>
      </c>
    </row>
    <row r="496" spans="1:13">
      <c r="A496">
        <v>2022</v>
      </c>
      <c r="B496" t="s">
        <v>89</v>
      </c>
      <c r="C496" s="25" t="s">
        <v>130</v>
      </c>
      <c r="D496" s="25" t="s">
        <v>139</v>
      </c>
      <c r="E496" s="65">
        <v>0</v>
      </c>
      <c r="F496" s="65">
        <v>23351</v>
      </c>
      <c r="G496" s="65">
        <f t="shared" si="22"/>
        <v>23351</v>
      </c>
      <c r="H496" s="23">
        <f>ROUND(IF($A496 ='Inflation Constants Table'!$E$1,E496,E496*(_xlfn.XLOOKUP($A496,'Inflation Constants Table'!$A:$A,'Inflation Constants Table'!$B:$B,0))),0)</f>
        <v>0</v>
      </c>
      <c r="I496" s="23">
        <f>ROUND(IF($A496 ='Inflation Constants Table'!$E$1,F496,F496*(_xlfn.XLOOKUP($A496,'Inflation Constants Table'!$A:$A,'Inflation Constants Table'!$B:$B,0))),0)</f>
        <v>26854</v>
      </c>
      <c r="J496" s="23">
        <f>ROUND(IF($A496 ='Inflation Constants Table'!$E$1,G496,G496*(_xlfn.XLOOKUP($A496,'Inflation Constants Table'!$A:$A,'Inflation Constants Table'!$B:$B,0))),0)</f>
        <v>26854</v>
      </c>
      <c r="K496" s="19">
        <f t="shared" si="23"/>
        <v>0</v>
      </c>
      <c r="L496" s="73">
        <f>_xlfn.XLOOKUP(A496,'SAPD GF as Pct of COSA GF'!A:A,'SAPD GF as Pct of COSA GF'!C:C)</f>
        <v>1561144617</v>
      </c>
      <c r="M496" s="19">
        <f t="shared" si="24"/>
        <v>1.7201481341046062E-5</v>
      </c>
    </row>
    <row r="497" spans="1:13">
      <c r="A497">
        <v>2022</v>
      </c>
      <c r="B497" t="s">
        <v>89</v>
      </c>
      <c r="C497" s="25" t="s">
        <v>130</v>
      </c>
      <c r="D497" s="58" t="s">
        <v>140</v>
      </c>
      <c r="E497" s="65">
        <v>0</v>
      </c>
      <c r="F497" s="65">
        <v>101524</v>
      </c>
      <c r="G497" s="65">
        <f t="shared" si="22"/>
        <v>101524</v>
      </c>
      <c r="H497" s="23">
        <f>ROUND(IF($A497 ='Inflation Constants Table'!$E$1,E497,E497*(_xlfn.XLOOKUP($A497,'Inflation Constants Table'!$A:$A,'Inflation Constants Table'!$B:$B,0))),0)</f>
        <v>0</v>
      </c>
      <c r="I497" s="23">
        <f>ROUND(IF($A497 ='Inflation Constants Table'!$E$1,F497,F497*(_xlfn.XLOOKUP($A497,'Inflation Constants Table'!$A:$A,'Inflation Constants Table'!$B:$B,0))),0)</f>
        <v>116753</v>
      </c>
      <c r="J497" s="23">
        <f>ROUND(IF($A497 ='Inflation Constants Table'!$E$1,G497,G497*(_xlfn.XLOOKUP($A497,'Inflation Constants Table'!$A:$A,'Inflation Constants Table'!$B:$B,0))),0)</f>
        <v>116753</v>
      </c>
      <c r="K497" s="19">
        <f t="shared" si="23"/>
        <v>0</v>
      </c>
      <c r="L497" s="73">
        <f>_xlfn.XLOOKUP(A497,'SAPD GF as Pct of COSA GF'!A:A,'SAPD GF as Pct of COSA GF'!C:C)</f>
        <v>1561144617</v>
      </c>
      <c r="M497" s="19">
        <f t="shared" si="24"/>
        <v>7.4786793439009114E-5</v>
      </c>
    </row>
    <row r="498" spans="1:13">
      <c r="A498">
        <v>2022</v>
      </c>
      <c r="B498" t="s">
        <v>89</v>
      </c>
      <c r="C498" s="25" t="s">
        <v>130</v>
      </c>
      <c r="D498" s="25" t="s">
        <v>141</v>
      </c>
      <c r="E498" s="65">
        <v>0</v>
      </c>
      <c r="F498" s="65">
        <v>872</v>
      </c>
      <c r="G498" s="65">
        <f t="shared" si="22"/>
        <v>872</v>
      </c>
      <c r="H498" s="23">
        <f>ROUND(IF($A498 ='Inflation Constants Table'!$E$1,E498,E498*(_xlfn.XLOOKUP($A498,'Inflation Constants Table'!$A:$A,'Inflation Constants Table'!$B:$B,0))),0)</f>
        <v>0</v>
      </c>
      <c r="I498" s="23">
        <f>ROUND(IF($A498 ='Inflation Constants Table'!$E$1,F498,F498*(_xlfn.XLOOKUP($A498,'Inflation Constants Table'!$A:$A,'Inflation Constants Table'!$B:$B,0))),0)</f>
        <v>1003</v>
      </c>
      <c r="J498" s="23">
        <f>ROUND(IF($A498 ='Inflation Constants Table'!$E$1,G498,G498*(_xlfn.XLOOKUP($A498,'Inflation Constants Table'!$A:$A,'Inflation Constants Table'!$B:$B,0))),0)</f>
        <v>1003</v>
      </c>
      <c r="K498" s="19">
        <f t="shared" si="23"/>
        <v>0</v>
      </c>
      <c r="L498" s="73">
        <f>_xlfn.XLOOKUP(A498,'SAPD GF as Pct of COSA GF'!A:A,'SAPD GF as Pct of COSA GF'!C:C)</f>
        <v>1561144617</v>
      </c>
      <c r="M498" s="19">
        <f t="shared" si="24"/>
        <v>6.4247731381057566E-7</v>
      </c>
    </row>
    <row r="499" spans="1:13">
      <c r="A499">
        <v>2022</v>
      </c>
      <c r="B499" t="s">
        <v>89</v>
      </c>
      <c r="C499" s="25" t="s">
        <v>130</v>
      </c>
      <c r="D499" s="58" t="s">
        <v>142</v>
      </c>
      <c r="E499" s="65">
        <v>0</v>
      </c>
      <c r="F499" s="65">
        <v>956322</v>
      </c>
      <c r="G499" s="65">
        <f t="shared" si="22"/>
        <v>956322</v>
      </c>
      <c r="H499" s="23">
        <f>ROUND(IF($A499 ='Inflation Constants Table'!$E$1,E499,E499*(_xlfn.XLOOKUP($A499,'Inflation Constants Table'!$A:$A,'Inflation Constants Table'!$B:$B,0))),0)</f>
        <v>0</v>
      </c>
      <c r="I499" s="23">
        <f>ROUND(IF($A499 ='Inflation Constants Table'!$E$1,F499,F499*(_xlfn.XLOOKUP($A499,'Inflation Constants Table'!$A:$A,'Inflation Constants Table'!$B:$B,0))),0)</f>
        <v>1099770</v>
      </c>
      <c r="J499" s="23">
        <f>ROUND(IF($A499 ='Inflation Constants Table'!$E$1,G499,G499*(_xlfn.XLOOKUP($A499,'Inflation Constants Table'!$A:$A,'Inflation Constants Table'!$B:$B,0))),0)</f>
        <v>1099770</v>
      </c>
      <c r="K499" s="19">
        <f t="shared" si="23"/>
        <v>0</v>
      </c>
      <c r="L499" s="73">
        <f>_xlfn.XLOOKUP(A499,'SAPD GF as Pct of COSA GF'!A:A,'SAPD GF as Pct of COSA GF'!C:C)</f>
        <v>1561144617</v>
      </c>
      <c r="M499" s="19">
        <f t="shared" si="24"/>
        <v>7.0446388375818231E-4</v>
      </c>
    </row>
    <row r="500" spans="1:13">
      <c r="A500">
        <v>2022</v>
      </c>
      <c r="B500" t="s">
        <v>89</v>
      </c>
      <c r="C500" s="25" t="s">
        <v>130</v>
      </c>
      <c r="D500" s="25" t="s">
        <v>143</v>
      </c>
      <c r="E500" s="65">
        <v>0</v>
      </c>
      <c r="F500" s="65">
        <v>3240</v>
      </c>
      <c r="G500" s="65">
        <f t="shared" si="22"/>
        <v>3240</v>
      </c>
      <c r="H500" s="23">
        <f>ROUND(IF($A500 ='Inflation Constants Table'!$E$1,E500,E500*(_xlfn.XLOOKUP($A500,'Inflation Constants Table'!$A:$A,'Inflation Constants Table'!$B:$B,0))),0)</f>
        <v>0</v>
      </c>
      <c r="I500" s="23">
        <f>ROUND(IF($A500 ='Inflation Constants Table'!$E$1,F500,F500*(_xlfn.XLOOKUP($A500,'Inflation Constants Table'!$A:$A,'Inflation Constants Table'!$B:$B,0))),0)</f>
        <v>3726</v>
      </c>
      <c r="J500" s="23">
        <f>ROUND(IF($A500 ='Inflation Constants Table'!$E$1,G500,G500*(_xlfn.XLOOKUP($A500,'Inflation Constants Table'!$A:$A,'Inflation Constants Table'!$B:$B,0))),0)</f>
        <v>3726</v>
      </c>
      <c r="K500" s="19">
        <f t="shared" si="23"/>
        <v>0</v>
      </c>
      <c r="L500" s="73">
        <f>_xlfn.XLOOKUP(A500,'SAPD GF as Pct of COSA GF'!A:A,'SAPD GF as Pct of COSA GF'!C:C)</f>
        <v>1561144617</v>
      </c>
      <c r="M500" s="19">
        <f t="shared" si="24"/>
        <v>2.3867103402374926E-6</v>
      </c>
    </row>
    <row r="501" spans="1:13">
      <c r="A501">
        <v>2022</v>
      </c>
      <c r="B501" t="s">
        <v>89</v>
      </c>
      <c r="C501" s="25" t="s">
        <v>130</v>
      </c>
      <c r="D501" s="25" t="s">
        <v>144</v>
      </c>
      <c r="E501" s="65">
        <v>0</v>
      </c>
      <c r="F501" s="65">
        <v>897</v>
      </c>
      <c r="G501" s="65">
        <f t="shared" si="22"/>
        <v>897</v>
      </c>
      <c r="H501" s="23">
        <f>ROUND(IF($A501 ='Inflation Constants Table'!$E$1,E501,E501*(_xlfn.XLOOKUP($A501,'Inflation Constants Table'!$A:$A,'Inflation Constants Table'!$B:$B,0))),0)</f>
        <v>0</v>
      </c>
      <c r="I501" s="23">
        <f>ROUND(IF($A501 ='Inflation Constants Table'!$E$1,F501,F501*(_xlfn.XLOOKUP($A501,'Inflation Constants Table'!$A:$A,'Inflation Constants Table'!$B:$B,0))),0)</f>
        <v>1032</v>
      </c>
      <c r="J501" s="23">
        <f>ROUND(IF($A501 ='Inflation Constants Table'!$E$1,G501,G501*(_xlfn.XLOOKUP($A501,'Inflation Constants Table'!$A:$A,'Inflation Constants Table'!$B:$B,0))),0)</f>
        <v>1032</v>
      </c>
      <c r="K501" s="19">
        <f t="shared" si="23"/>
        <v>0</v>
      </c>
      <c r="L501" s="73">
        <f>_xlfn.XLOOKUP(A501,'SAPD GF as Pct of COSA GF'!A:A,'SAPD GF as Pct of COSA GF'!C:C)</f>
        <v>1561144617</v>
      </c>
      <c r="M501" s="19">
        <f t="shared" si="24"/>
        <v>6.6105342756980473E-7</v>
      </c>
    </row>
    <row r="502" spans="1:13">
      <c r="A502">
        <v>2022</v>
      </c>
      <c r="B502" t="s">
        <v>89</v>
      </c>
      <c r="C502" s="25" t="s">
        <v>130</v>
      </c>
      <c r="D502" s="58" t="s">
        <v>145</v>
      </c>
      <c r="E502" s="65">
        <v>1426672</v>
      </c>
      <c r="F502" s="65">
        <v>466358</v>
      </c>
      <c r="G502" s="65">
        <f t="shared" si="22"/>
        <v>1893030</v>
      </c>
      <c r="H502" s="23">
        <f>ROUND(IF($A502 ='Inflation Constants Table'!$E$1,E502,E502*(_xlfn.XLOOKUP($A502,'Inflation Constants Table'!$A:$A,'Inflation Constants Table'!$B:$B,0))),0)</f>
        <v>1640673</v>
      </c>
      <c r="I502" s="23">
        <f>ROUND(IF($A502 ='Inflation Constants Table'!$E$1,F502,F502*(_xlfn.XLOOKUP($A502,'Inflation Constants Table'!$A:$A,'Inflation Constants Table'!$B:$B,0))),0)</f>
        <v>536312</v>
      </c>
      <c r="J502" s="23">
        <f>ROUND(IF($A502 ='Inflation Constants Table'!$E$1,G502,G502*(_xlfn.XLOOKUP($A502,'Inflation Constants Table'!$A:$A,'Inflation Constants Table'!$B:$B,0))),0)</f>
        <v>2176985</v>
      </c>
      <c r="K502" s="19">
        <f t="shared" si="23"/>
        <v>0.75364460480894446</v>
      </c>
      <c r="L502" s="73">
        <f>_xlfn.XLOOKUP(A502,'SAPD GF as Pct of COSA GF'!A:A,'SAPD GF as Pct of COSA GF'!C:C)</f>
        <v>1561144617</v>
      </c>
      <c r="M502" s="19">
        <f t="shared" si="24"/>
        <v>1.3944800349012126E-3</v>
      </c>
    </row>
    <row r="503" spans="1:13">
      <c r="A503">
        <v>2022</v>
      </c>
      <c r="B503" t="s">
        <v>89</v>
      </c>
      <c r="C503" s="25" t="s">
        <v>130</v>
      </c>
      <c r="D503" s="25" t="s">
        <v>146</v>
      </c>
      <c r="E503" s="65">
        <v>0</v>
      </c>
      <c r="F503" s="65">
        <v>261437</v>
      </c>
      <c r="G503" s="65">
        <f t="shared" si="22"/>
        <v>261437</v>
      </c>
      <c r="H503" s="23">
        <f>ROUND(IF($A503 ='Inflation Constants Table'!$E$1,E503,E503*(_xlfn.XLOOKUP($A503,'Inflation Constants Table'!$A:$A,'Inflation Constants Table'!$B:$B,0))),0)</f>
        <v>0</v>
      </c>
      <c r="I503" s="23">
        <f>ROUND(IF($A503 ='Inflation Constants Table'!$E$1,F503,F503*(_xlfn.XLOOKUP($A503,'Inflation Constants Table'!$A:$A,'Inflation Constants Table'!$B:$B,0))),0)</f>
        <v>300653</v>
      </c>
      <c r="J503" s="23">
        <f>ROUND(IF($A503 ='Inflation Constants Table'!$E$1,G503,G503*(_xlfn.XLOOKUP($A503,'Inflation Constants Table'!$A:$A,'Inflation Constants Table'!$B:$B,0))),0)</f>
        <v>300653</v>
      </c>
      <c r="K503" s="19">
        <f t="shared" si="23"/>
        <v>0</v>
      </c>
      <c r="L503" s="73">
        <f>_xlfn.XLOOKUP(A503,'SAPD GF as Pct of COSA GF'!A:A,'SAPD GF as Pct of COSA GF'!C:C)</f>
        <v>1561144617</v>
      </c>
      <c r="M503" s="19">
        <f t="shared" si="24"/>
        <v>1.9258497689839582E-4</v>
      </c>
    </row>
    <row r="504" spans="1:13">
      <c r="A504">
        <v>2022</v>
      </c>
      <c r="B504" t="s">
        <v>89</v>
      </c>
      <c r="C504" s="25" t="s">
        <v>130</v>
      </c>
      <c r="D504" s="25" t="s">
        <v>147</v>
      </c>
      <c r="E504" s="65">
        <v>0</v>
      </c>
      <c r="F504" s="65">
        <v>71263</v>
      </c>
      <c r="G504" s="65">
        <f t="shared" si="22"/>
        <v>71263</v>
      </c>
      <c r="H504" s="23">
        <f>ROUND(IF($A504 ='Inflation Constants Table'!$E$1,E504,E504*(_xlfn.XLOOKUP($A504,'Inflation Constants Table'!$A:$A,'Inflation Constants Table'!$B:$B,0))),0)</f>
        <v>0</v>
      </c>
      <c r="I504" s="23">
        <f>ROUND(IF($A504 ='Inflation Constants Table'!$E$1,F504,F504*(_xlfn.XLOOKUP($A504,'Inflation Constants Table'!$A:$A,'Inflation Constants Table'!$B:$B,0))),0)</f>
        <v>81952</v>
      </c>
      <c r="J504" s="23">
        <f>ROUND(IF($A504 ='Inflation Constants Table'!$E$1,G504,G504*(_xlfn.XLOOKUP($A504,'Inflation Constants Table'!$A:$A,'Inflation Constants Table'!$B:$B,0))),0)</f>
        <v>81952</v>
      </c>
      <c r="K504" s="19">
        <f t="shared" si="23"/>
        <v>0</v>
      </c>
      <c r="L504" s="73">
        <f>_xlfn.XLOOKUP(A504,'SAPD GF as Pct of COSA GF'!A:A,'SAPD GF as Pct of COSA GF'!C:C)</f>
        <v>1561144617</v>
      </c>
      <c r="M504" s="19">
        <f t="shared" si="24"/>
        <v>5.2494816372287434E-5</v>
      </c>
    </row>
    <row r="505" spans="1:13">
      <c r="A505">
        <v>2022</v>
      </c>
      <c r="B505" t="s">
        <v>89</v>
      </c>
      <c r="C505" s="25" t="s">
        <v>130</v>
      </c>
      <c r="D505" s="25" t="s">
        <v>148</v>
      </c>
      <c r="E505" s="65">
        <v>0</v>
      </c>
      <c r="F505" s="65">
        <v>3500</v>
      </c>
      <c r="G505" s="65">
        <f t="shared" si="22"/>
        <v>3500</v>
      </c>
      <c r="H505" s="23">
        <f>ROUND(IF($A505 ='Inflation Constants Table'!$E$1,E505,E505*(_xlfn.XLOOKUP($A505,'Inflation Constants Table'!$A:$A,'Inflation Constants Table'!$B:$B,0))),0)</f>
        <v>0</v>
      </c>
      <c r="I505" s="23">
        <f>ROUND(IF($A505 ='Inflation Constants Table'!$E$1,F505,F505*(_xlfn.XLOOKUP($A505,'Inflation Constants Table'!$A:$A,'Inflation Constants Table'!$B:$B,0))),0)</f>
        <v>4025</v>
      </c>
      <c r="J505" s="23">
        <f>ROUND(IF($A505 ='Inflation Constants Table'!$E$1,G505,G505*(_xlfn.XLOOKUP($A505,'Inflation Constants Table'!$A:$A,'Inflation Constants Table'!$B:$B,0))),0)</f>
        <v>4025</v>
      </c>
      <c r="K505" s="19">
        <f t="shared" si="23"/>
        <v>0</v>
      </c>
      <c r="L505" s="73">
        <f>_xlfn.XLOOKUP(A505,'SAPD GF as Pct of COSA GF'!A:A,'SAPD GF as Pct of COSA GF'!C:C)</f>
        <v>1561144617</v>
      </c>
      <c r="M505" s="19">
        <f t="shared" si="24"/>
        <v>2.5782364786516124E-6</v>
      </c>
    </row>
    <row r="506" spans="1:13">
      <c r="A506">
        <v>2022</v>
      </c>
      <c r="B506" t="s">
        <v>89</v>
      </c>
      <c r="C506" s="25" t="s">
        <v>130</v>
      </c>
      <c r="D506" s="25" t="s">
        <v>149</v>
      </c>
      <c r="E506" s="65">
        <v>0</v>
      </c>
      <c r="F506" s="65">
        <v>344686</v>
      </c>
      <c r="G506" s="65">
        <f t="shared" si="22"/>
        <v>344686</v>
      </c>
      <c r="H506" s="23">
        <f>ROUND(IF($A506 ='Inflation Constants Table'!$E$1,E506,E506*(_xlfn.XLOOKUP($A506,'Inflation Constants Table'!$A:$A,'Inflation Constants Table'!$B:$B,0))),0)</f>
        <v>0</v>
      </c>
      <c r="I506" s="23">
        <f>ROUND(IF($A506 ='Inflation Constants Table'!$E$1,F506,F506*(_xlfn.XLOOKUP($A506,'Inflation Constants Table'!$A:$A,'Inflation Constants Table'!$B:$B,0))),0)</f>
        <v>396389</v>
      </c>
      <c r="J506" s="23">
        <f>ROUND(IF($A506 ='Inflation Constants Table'!$E$1,G506,G506*(_xlfn.XLOOKUP($A506,'Inflation Constants Table'!$A:$A,'Inflation Constants Table'!$B:$B,0))),0)</f>
        <v>396389</v>
      </c>
      <c r="K506" s="19">
        <f t="shared" si="23"/>
        <v>0</v>
      </c>
      <c r="L506" s="73">
        <f>_xlfn.XLOOKUP(A506,'SAPD GF as Pct of COSA GF'!A:A,'SAPD GF as Pct of COSA GF'!C:C)</f>
        <v>1561144617</v>
      </c>
      <c r="M506" s="19">
        <f t="shared" si="24"/>
        <v>2.5390921230713885E-4</v>
      </c>
    </row>
    <row r="507" spans="1:13">
      <c r="A507">
        <v>2022</v>
      </c>
      <c r="B507" t="s">
        <v>89</v>
      </c>
      <c r="C507" s="25" t="s">
        <v>130</v>
      </c>
      <c r="D507" s="25" t="s">
        <v>150</v>
      </c>
      <c r="E507" s="65">
        <v>1558399</v>
      </c>
      <c r="F507" s="65">
        <v>507785</v>
      </c>
      <c r="G507" s="65">
        <f t="shared" si="22"/>
        <v>2066184</v>
      </c>
      <c r="H507" s="23">
        <f>ROUND(IF($A507 ='Inflation Constants Table'!$E$1,E507,E507*(_xlfn.XLOOKUP($A507,'Inflation Constants Table'!$A:$A,'Inflation Constants Table'!$B:$B,0))),0)</f>
        <v>1792159</v>
      </c>
      <c r="I507" s="23">
        <f>ROUND(IF($A507 ='Inflation Constants Table'!$E$1,F507,F507*(_xlfn.XLOOKUP($A507,'Inflation Constants Table'!$A:$A,'Inflation Constants Table'!$B:$B,0))),0)</f>
        <v>583953</v>
      </c>
      <c r="J507" s="23">
        <f>ROUND(IF($A507 ='Inflation Constants Table'!$E$1,G507,G507*(_xlfn.XLOOKUP($A507,'Inflation Constants Table'!$A:$A,'Inflation Constants Table'!$B:$B,0))),0)</f>
        <v>2376112</v>
      </c>
      <c r="K507" s="19">
        <f t="shared" si="23"/>
        <v>0.75424011999434371</v>
      </c>
      <c r="L507" s="73">
        <f>_xlfn.XLOOKUP(A507,'SAPD GF as Pct of COSA GF'!A:A,'SAPD GF as Pct of COSA GF'!C:C)</f>
        <v>1561144617</v>
      </c>
      <c r="M507" s="19">
        <f t="shared" si="24"/>
        <v>1.5220319591954881E-3</v>
      </c>
    </row>
    <row r="508" spans="1:13">
      <c r="A508">
        <v>2022</v>
      </c>
      <c r="B508" t="s">
        <v>89</v>
      </c>
      <c r="C508" s="25" t="s">
        <v>130</v>
      </c>
      <c r="D508" s="25" t="s">
        <v>151</v>
      </c>
      <c r="E508" s="65">
        <v>0</v>
      </c>
      <c r="F508" s="65">
        <v>494720</v>
      </c>
      <c r="G508" s="65">
        <f t="shared" si="22"/>
        <v>494720</v>
      </c>
      <c r="H508" s="23">
        <f>ROUND(IF($A508 ='Inflation Constants Table'!$E$1,E508,E508*(_xlfn.XLOOKUP($A508,'Inflation Constants Table'!$A:$A,'Inflation Constants Table'!$B:$B,0))),0)</f>
        <v>0</v>
      </c>
      <c r="I508" s="23">
        <f>ROUND(IF($A508 ='Inflation Constants Table'!$E$1,F508,F508*(_xlfn.XLOOKUP($A508,'Inflation Constants Table'!$A:$A,'Inflation Constants Table'!$B:$B,0))),0)</f>
        <v>568928</v>
      </c>
      <c r="J508" s="23">
        <f>ROUND(IF($A508 ='Inflation Constants Table'!$E$1,G508,G508*(_xlfn.XLOOKUP($A508,'Inflation Constants Table'!$A:$A,'Inflation Constants Table'!$B:$B,0))),0)</f>
        <v>568928</v>
      </c>
      <c r="K508" s="19">
        <f t="shared" si="23"/>
        <v>0</v>
      </c>
      <c r="L508" s="73">
        <f>_xlfn.XLOOKUP(A508,'SAPD GF as Pct of COSA GF'!A:A,'SAPD GF as Pct of COSA GF'!C:C)</f>
        <v>1561144617</v>
      </c>
      <c r="M508" s="19">
        <f t="shared" si="24"/>
        <v>3.6443004306243589E-4</v>
      </c>
    </row>
    <row r="509" spans="1:13">
      <c r="A509">
        <v>2022</v>
      </c>
      <c r="B509" t="s">
        <v>89</v>
      </c>
      <c r="C509" s="25" t="s">
        <v>130</v>
      </c>
      <c r="D509" s="25" t="s">
        <v>152</v>
      </c>
      <c r="E509" s="65">
        <v>0</v>
      </c>
      <c r="F509" s="65">
        <v>202281</v>
      </c>
      <c r="G509" s="65">
        <f t="shared" si="22"/>
        <v>202281</v>
      </c>
      <c r="H509" s="23">
        <f>ROUND(IF($A509 ='Inflation Constants Table'!$E$1,E509,E509*(_xlfn.XLOOKUP($A509,'Inflation Constants Table'!$A:$A,'Inflation Constants Table'!$B:$B,0))),0)</f>
        <v>0</v>
      </c>
      <c r="I509" s="23">
        <f>ROUND(IF($A509 ='Inflation Constants Table'!$E$1,F509,F509*(_xlfn.XLOOKUP($A509,'Inflation Constants Table'!$A:$A,'Inflation Constants Table'!$B:$B,0))),0)</f>
        <v>232623</v>
      </c>
      <c r="J509" s="23">
        <f>ROUND(IF($A509 ='Inflation Constants Table'!$E$1,G509,G509*(_xlfn.XLOOKUP($A509,'Inflation Constants Table'!$A:$A,'Inflation Constants Table'!$B:$B,0))),0)</f>
        <v>232623</v>
      </c>
      <c r="K509" s="19">
        <f t="shared" si="23"/>
        <v>0</v>
      </c>
      <c r="L509" s="73">
        <f>_xlfn.XLOOKUP(A509,'SAPD GF as Pct of COSA GF'!A:A,'SAPD GF as Pct of COSA GF'!C:C)</f>
        <v>1561144617</v>
      </c>
      <c r="M509" s="19">
        <f t="shared" si="24"/>
        <v>1.4900797624183205E-4</v>
      </c>
    </row>
    <row r="510" spans="1:13">
      <c r="A510">
        <v>2022</v>
      </c>
      <c r="B510" t="s">
        <v>89</v>
      </c>
      <c r="C510" s="25" t="s">
        <v>130</v>
      </c>
      <c r="D510" s="25" t="s">
        <v>153</v>
      </c>
      <c r="E510" s="65">
        <v>0</v>
      </c>
      <c r="F510" s="65">
        <v>230900</v>
      </c>
      <c r="G510" s="65">
        <f t="shared" si="22"/>
        <v>230900</v>
      </c>
      <c r="H510" s="23">
        <f>ROUND(IF($A510 ='Inflation Constants Table'!$E$1,E510,E510*(_xlfn.XLOOKUP($A510,'Inflation Constants Table'!$A:$A,'Inflation Constants Table'!$B:$B,0))),0)</f>
        <v>0</v>
      </c>
      <c r="I510" s="23">
        <f>ROUND(IF($A510 ='Inflation Constants Table'!$E$1,F510,F510*(_xlfn.XLOOKUP($A510,'Inflation Constants Table'!$A:$A,'Inflation Constants Table'!$B:$B,0))),0)</f>
        <v>265535</v>
      </c>
      <c r="J510" s="23">
        <f>ROUND(IF($A510 ='Inflation Constants Table'!$E$1,G510,G510*(_xlfn.XLOOKUP($A510,'Inflation Constants Table'!$A:$A,'Inflation Constants Table'!$B:$B,0))),0)</f>
        <v>265535</v>
      </c>
      <c r="K510" s="19">
        <f t="shared" si="23"/>
        <v>0</v>
      </c>
      <c r="L510" s="73">
        <f>_xlfn.XLOOKUP(A510,'SAPD GF as Pct of COSA GF'!A:A,'SAPD GF as Pct of COSA GF'!C:C)</f>
        <v>1561144617</v>
      </c>
      <c r="M510" s="19">
        <f t="shared" si="24"/>
        <v>1.7008994369161636E-4</v>
      </c>
    </row>
    <row r="511" spans="1:13">
      <c r="A511">
        <v>2022</v>
      </c>
      <c r="B511" t="s">
        <v>89</v>
      </c>
      <c r="C511" s="25" t="s">
        <v>130</v>
      </c>
      <c r="D511" s="25" t="s">
        <v>154</v>
      </c>
      <c r="E511" s="65">
        <v>0</v>
      </c>
      <c r="F511" s="65">
        <v>5872</v>
      </c>
      <c r="G511" s="65">
        <f t="shared" si="22"/>
        <v>5872</v>
      </c>
      <c r="H511" s="23">
        <f>ROUND(IF($A511 ='Inflation Constants Table'!$E$1,E511,E511*(_xlfn.XLOOKUP($A511,'Inflation Constants Table'!$A:$A,'Inflation Constants Table'!$B:$B,0))),0)</f>
        <v>0</v>
      </c>
      <c r="I511" s="23">
        <f>ROUND(IF($A511 ='Inflation Constants Table'!$E$1,F511,F511*(_xlfn.XLOOKUP($A511,'Inflation Constants Table'!$A:$A,'Inflation Constants Table'!$B:$B,0))),0)</f>
        <v>6753</v>
      </c>
      <c r="J511" s="23">
        <f>ROUND(IF($A511 ='Inflation Constants Table'!$E$1,G511,G511*(_xlfn.XLOOKUP($A511,'Inflation Constants Table'!$A:$A,'Inflation Constants Table'!$B:$B,0))),0)</f>
        <v>6753</v>
      </c>
      <c r="K511" s="19">
        <f t="shared" si="23"/>
        <v>0</v>
      </c>
      <c r="L511" s="73">
        <f>_xlfn.XLOOKUP(A511,'SAPD GF as Pct of COSA GF'!A:A,'SAPD GF as Pct of COSA GF'!C:C)</f>
        <v>1561144617</v>
      </c>
      <c r="M511" s="19">
        <f t="shared" si="24"/>
        <v>4.325672283312879E-6</v>
      </c>
    </row>
    <row r="512" spans="1:13">
      <c r="A512">
        <v>2022</v>
      </c>
      <c r="B512" t="s">
        <v>89</v>
      </c>
      <c r="C512" s="25" t="s">
        <v>130</v>
      </c>
      <c r="D512" s="25" t="s">
        <v>155</v>
      </c>
      <c r="E512" s="65">
        <v>0</v>
      </c>
      <c r="F512" s="65">
        <v>777790</v>
      </c>
      <c r="G512" s="65">
        <f t="shared" si="22"/>
        <v>777790</v>
      </c>
      <c r="H512" s="23">
        <f>ROUND(IF($A512 ='Inflation Constants Table'!$E$1,E512,E512*(_xlfn.XLOOKUP($A512,'Inflation Constants Table'!$A:$A,'Inflation Constants Table'!$B:$B,0))),0)</f>
        <v>0</v>
      </c>
      <c r="I512" s="23">
        <f>ROUND(IF($A512 ='Inflation Constants Table'!$E$1,F512,F512*(_xlfn.XLOOKUP($A512,'Inflation Constants Table'!$A:$A,'Inflation Constants Table'!$B:$B,0))),0)</f>
        <v>894459</v>
      </c>
      <c r="J512" s="23">
        <f>ROUND(IF($A512 ='Inflation Constants Table'!$E$1,G512,G512*(_xlfn.XLOOKUP($A512,'Inflation Constants Table'!$A:$A,'Inflation Constants Table'!$B:$B,0))),0)</f>
        <v>894459</v>
      </c>
      <c r="K512" s="19">
        <f t="shared" si="23"/>
        <v>0</v>
      </c>
      <c r="L512" s="73">
        <f>_xlfn.XLOOKUP(A512,'SAPD GF as Pct of COSA GF'!A:A,'SAPD GF as Pct of COSA GF'!C:C)</f>
        <v>1561144617</v>
      </c>
      <c r="M512" s="19">
        <f t="shared" si="24"/>
        <v>5.7295076334366272E-4</v>
      </c>
    </row>
    <row r="513" spans="1:13">
      <c r="A513">
        <v>2022</v>
      </c>
      <c r="B513" t="s">
        <v>89</v>
      </c>
      <c r="C513" s="25" t="s">
        <v>130</v>
      </c>
      <c r="D513" s="25" t="s">
        <v>156</v>
      </c>
      <c r="E513" s="65">
        <v>0</v>
      </c>
      <c r="F513" s="65">
        <v>80154</v>
      </c>
      <c r="G513" s="65">
        <f t="shared" si="22"/>
        <v>80154</v>
      </c>
      <c r="H513" s="23">
        <f>ROUND(IF($A513 ='Inflation Constants Table'!$E$1,E513,E513*(_xlfn.XLOOKUP($A513,'Inflation Constants Table'!$A:$A,'Inflation Constants Table'!$B:$B,0))),0)</f>
        <v>0</v>
      </c>
      <c r="I513" s="23">
        <f>ROUND(IF($A513 ='Inflation Constants Table'!$E$1,F513,F513*(_xlfn.XLOOKUP($A513,'Inflation Constants Table'!$A:$A,'Inflation Constants Table'!$B:$B,0))),0)</f>
        <v>92177</v>
      </c>
      <c r="J513" s="23">
        <f>ROUND(IF($A513 ='Inflation Constants Table'!$E$1,G513,G513*(_xlfn.XLOOKUP($A513,'Inflation Constants Table'!$A:$A,'Inflation Constants Table'!$B:$B,0))),0)</f>
        <v>92177</v>
      </c>
      <c r="K513" s="19">
        <f t="shared" si="23"/>
        <v>0</v>
      </c>
      <c r="L513" s="73">
        <f>_xlfn.XLOOKUP(A513,'SAPD GF as Pct of COSA GF'!A:A,'SAPD GF as Pct of COSA GF'!C:C)</f>
        <v>1561144617</v>
      </c>
      <c r="M513" s="19">
        <f t="shared" si="24"/>
        <v>5.9044497861532835E-5</v>
      </c>
    </row>
    <row r="514" spans="1:13">
      <c r="A514">
        <v>2022</v>
      </c>
      <c r="B514" t="s">
        <v>89</v>
      </c>
      <c r="C514" s="25" t="s">
        <v>130</v>
      </c>
      <c r="D514" s="25" t="s">
        <v>158</v>
      </c>
      <c r="E514" s="65">
        <v>0</v>
      </c>
      <c r="F514" s="65">
        <v>148981</v>
      </c>
      <c r="G514" s="65">
        <f t="shared" si="22"/>
        <v>148981</v>
      </c>
      <c r="H514" s="23">
        <f>ROUND(IF($A514 ='Inflation Constants Table'!$E$1,E514,E514*(_xlfn.XLOOKUP($A514,'Inflation Constants Table'!$A:$A,'Inflation Constants Table'!$B:$B,0))),0)</f>
        <v>0</v>
      </c>
      <c r="I514" s="23">
        <f>ROUND(IF($A514 ='Inflation Constants Table'!$E$1,F514,F514*(_xlfn.XLOOKUP($A514,'Inflation Constants Table'!$A:$A,'Inflation Constants Table'!$B:$B,0))),0)</f>
        <v>171328</v>
      </c>
      <c r="J514" s="23">
        <f>ROUND(IF($A514 ='Inflation Constants Table'!$E$1,G514,G514*(_xlfn.XLOOKUP($A514,'Inflation Constants Table'!$A:$A,'Inflation Constants Table'!$B:$B,0))),0)</f>
        <v>171328</v>
      </c>
      <c r="K514" s="19">
        <f t="shared" si="23"/>
        <v>0</v>
      </c>
      <c r="L514" s="73">
        <f>_xlfn.XLOOKUP(A514,'SAPD GF as Pct of COSA GF'!A:A,'SAPD GF as Pct of COSA GF'!C:C)</f>
        <v>1561144617</v>
      </c>
      <c r="M514" s="19">
        <f t="shared" si="24"/>
        <v>1.097451178669375E-4</v>
      </c>
    </row>
    <row r="515" spans="1:13">
      <c r="A515">
        <v>2022</v>
      </c>
      <c r="B515" t="s">
        <v>89</v>
      </c>
      <c r="C515" s="25" t="s">
        <v>159</v>
      </c>
      <c r="D515" s="25" t="s">
        <v>160</v>
      </c>
      <c r="E515" s="65">
        <v>0</v>
      </c>
      <c r="F515" s="65">
        <v>52915</v>
      </c>
      <c r="G515" s="65">
        <f t="shared" ref="G515:G578" si="25">E515+F515</f>
        <v>52915</v>
      </c>
      <c r="H515" s="23">
        <f>ROUND(IF($A515 ='Inflation Constants Table'!$E$1,E515,E515*(_xlfn.XLOOKUP($A515,'Inflation Constants Table'!$A:$A,'Inflation Constants Table'!$B:$B,0))),0)</f>
        <v>0</v>
      </c>
      <c r="I515" s="23">
        <f>ROUND(IF($A515 ='Inflation Constants Table'!$E$1,F515,F515*(_xlfn.XLOOKUP($A515,'Inflation Constants Table'!$A:$A,'Inflation Constants Table'!$B:$B,0))),0)</f>
        <v>60852</v>
      </c>
      <c r="J515" s="23">
        <f>ROUND(IF($A515 ='Inflation Constants Table'!$E$1,G515,G515*(_xlfn.XLOOKUP($A515,'Inflation Constants Table'!$A:$A,'Inflation Constants Table'!$B:$B,0))),0)</f>
        <v>60852</v>
      </c>
      <c r="K515" s="19">
        <f t="shared" ref="K515:K578" si="26">IF(J515 = 0, 0, H515/J515)</f>
        <v>0</v>
      </c>
      <c r="L515" s="73">
        <f>_xlfn.XLOOKUP(A515,'SAPD GF as Pct of COSA GF'!A:A,'SAPD GF as Pct of COSA GF'!C:C)</f>
        <v>1561144617</v>
      </c>
      <c r="M515" s="19">
        <f t="shared" ref="M515:M578" si="27">J515/L515</f>
        <v>3.8979092223331159E-5</v>
      </c>
    </row>
    <row r="516" spans="1:13">
      <c r="A516">
        <v>2022</v>
      </c>
      <c r="B516" t="s">
        <v>89</v>
      </c>
      <c r="C516" s="25" t="s">
        <v>159</v>
      </c>
      <c r="D516" s="25" t="s">
        <v>161</v>
      </c>
      <c r="E516" s="65">
        <v>1748482</v>
      </c>
      <c r="F516" s="65">
        <v>928421</v>
      </c>
      <c r="G516" s="65">
        <f t="shared" si="25"/>
        <v>2676903</v>
      </c>
      <c r="H516" s="23">
        <f>ROUND(IF($A516 ='Inflation Constants Table'!$E$1,E516,E516*(_xlfn.XLOOKUP($A516,'Inflation Constants Table'!$A:$A,'Inflation Constants Table'!$B:$B,0))),0)</f>
        <v>2010754</v>
      </c>
      <c r="I516" s="23">
        <f>ROUND(IF($A516 ='Inflation Constants Table'!$E$1,F516,F516*(_xlfn.XLOOKUP($A516,'Inflation Constants Table'!$A:$A,'Inflation Constants Table'!$B:$B,0))),0)</f>
        <v>1067684</v>
      </c>
      <c r="J516" s="23">
        <f>ROUND(IF($A516 ='Inflation Constants Table'!$E$1,G516,G516*(_xlfn.XLOOKUP($A516,'Inflation Constants Table'!$A:$A,'Inflation Constants Table'!$B:$B,0))),0)</f>
        <v>3078438</v>
      </c>
      <c r="K516" s="19">
        <f t="shared" si="26"/>
        <v>0.65317346004694588</v>
      </c>
      <c r="L516" s="73">
        <f>_xlfn.XLOOKUP(A516,'SAPD GF as Pct of COSA GF'!A:A,'SAPD GF as Pct of COSA GF'!C:C)</f>
        <v>1561144617</v>
      </c>
      <c r="M516" s="19">
        <f t="shared" si="27"/>
        <v>1.9719108444390837E-3</v>
      </c>
    </row>
    <row r="517" spans="1:13">
      <c r="A517">
        <v>2022</v>
      </c>
      <c r="B517" t="s">
        <v>89</v>
      </c>
      <c r="C517" s="25" t="s">
        <v>159</v>
      </c>
      <c r="D517" s="25" t="s">
        <v>162</v>
      </c>
      <c r="E517" s="65">
        <v>0</v>
      </c>
      <c r="F517" s="65">
        <v>613340</v>
      </c>
      <c r="G517" s="65">
        <f t="shared" si="25"/>
        <v>613340</v>
      </c>
      <c r="H517" s="23">
        <f>ROUND(IF($A517 ='Inflation Constants Table'!$E$1,E517,E517*(_xlfn.XLOOKUP($A517,'Inflation Constants Table'!$A:$A,'Inflation Constants Table'!$B:$B,0))),0)</f>
        <v>0</v>
      </c>
      <c r="I517" s="23">
        <f>ROUND(IF($A517 ='Inflation Constants Table'!$E$1,F517,F517*(_xlfn.XLOOKUP($A517,'Inflation Constants Table'!$A:$A,'Inflation Constants Table'!$B:$B,0))),0)</f>
        <v>705341</v>
      </c>
      <c r="J517" s="23">
        <f>ROUND(IF($A517 ='Inflation Constants Table'!$E$1,G517,G517*(_xlfn.XLOOKUP($A517,'Inflation Constants Table'!$A:$A,'Inflation Constants Table'!$B:$B,0))),0)</f>
        <v>705341</v>
      </c>
      <c r="K517" s="19">
        <f t="shared" si="26"/>
        <v>0</v>
      </c>
      <c r="L517" s="73">
        <f>_xlfn.XLOOKUP(A517,'SAPD GF as Pct of COSA GF'!A:A,'SAPD GF as Pct of COSA GF'!C:C)</f>
        <v>1561144617</v>
      </c>
      <c r="M517" s="19">
        <f t="shared" si="27"/>
        <v>4.5181016051890852E-4</v>
      </c>
    </row>
    <row r="518" spans="1:13">
      <c r="A518">
        <v>2022</v>
      </c>
      <c r="B518" t="s">
        <v>89</v>
      </c>
      <c r="C518" s="25" t="s">
        <v>159</v>
      </c>
      <c r="D518" s="25" t="s">
        <v>163</v>
      </c>
      <c r="E518" s="65">
        <v>0</v>
      </c>
      <c r="F518" s="65">
        <v>48263</v>
      </c>
      <c r="G518" s="65">
        <f t="shared" si="25"/>
        <v>48263</v>
      </c>
      <c r="H518" s="23">
        <f>ROUND(IF($A518 ='Inflation Constants Table'!$E$1,E518,E518*(_xlfn.XLOOKUP($A518,'Inflation Constants Table'!$A:$A,'Inflation Constants Table'!$B:$B,0))),0)</f>
        <v>0</v>
      </c>
      <c r="I518" s="23">
        <f>ROUND(IF($A518 ='Inflation Constants Table'!$E$1,F518,F518*(_xlfn.XLOOKUP($A518,'Inflation Constants Table'!$A:$A,'Inflation Constants Table'!$B:$B,0))),0)</f>
        <v>55502</v>
      </c>
      <c r="J518" s="23">
        <f>ROUND(IF($A518 ='Inflation Constants Table'!$E$1,G518,G518*(_xlfn.XLOOKUP($A518,'Inflation Constants Table'!$A:$A,'Inflation Constants Table'!$B:$B,0))),0)</f>
        <v>55502</v>
      </c>
      <c r="K518" s="19">
        <f t="shared" si="26"/>
        <v>0</v>
      </c>
      <c r="L518" s="73">
        <f>_xlfn.XLOOKUP(A518,'SAPD GF as Pct of COSA GF'!A:A,'SAPD GF as Pct of COSA GF'!C:C)</f>
        <v>1561144617</v>
      </c>
      <c r="M518" s="19">
        <f t="shared" si="27"/>
        <v>3.5552119512576845E-5</v>
      </c>
    </row>
    <row r="519" spans="1:13">
      <c r="A519">
        <v>2022</v>
      </c>
      <c r="B519" t="s">
        <v>89</v>
      </c>
      <c r="C519" s="25" t="s">
        <v>159</v>
      </c>
      <c r="D519" s="25" t="s">
        <v>164</v>
      </c>
      <c r="E519" s="65">
        <v>0</v>
      </c>
      <c r="F519" s="65">
        <v>276909</v>
      </c>
      <c r="G519" s="65">
        <f t="shared" si="25"/>
        <v>276909</v>
      </c>
      <c r="H519" s="23">
        <f>ROUND(IF($A519 ='Inflation Constants Table'!$E$1,E519,E519*(_xlfn.XLOOKUP($A519,'Inflation Constants Table'!$A:$A,'Inflation Constants Table'!$B:$B,0))),0)</f>
        <v>0</v>
      </c>
      <c r="I519" s="23">
        <f>ROUND(IF($A519 ='Inflation Constants Table'!$E$1,F519,F519*(_xlfn.XLOOKUP($A519,'Inflation Constants Table'!$A:$A,'Inflation Constants Table'!$B:$B,0))),0)</f>
        <v>318445</v>
      </c>
      <c r="J519" s="23">
        <f>ROUND(IF($A519 ='Inflation Constants Table'!$E$1,G519,G519*(_xlfn.XLOOKUP($A519,'Inflation Constants Table'!$A:$A,'Inflation Constants Table'!$B:$B,0))),0)</f>
        <v>318445</v>
      </c>
      <c r="K519" s="19">
        <f t="shared" si="26"/>
        <v>0</v>
      </c>
      <c r="L519" s="73">
        <f>_xlfn.XLOOKUP(A519,'SAPD GF as Pct of COSA GF'!A:A,'SAPD GF as Pct of COSA GF'!C:C)</f>
        <v>1561144617</v>
      </c>
      <c r="M519" s="19">
        <f t="shared" si="27"/>
        <v>2.0398174296750625E-4</v>
      </c>
    </row>
    <row r="520" spans="1:13">
      <c r="A520">
        <v>2022</v>
      </c>
      <c r="B520" t="s">
        <v>89</v>
      </c>
      <c r="C520" s="25" t="s">
        <v>159</v>
      </c>
      <c r="D520" s="25" t="s">
        <v>165</v>
      </c>
      <c r="E520" s="65">
        <v>0</v>
      </c>
      <c r="F520" s="65">
        <v>3000</v>
      </c>
      <c r="G520" s="65">
        <f t="shared" si="25"/>
        <v>3000</v>
      </c>
      <c r="H520" s="23">
        <f>ROUND(IF($A520 ='Inflation Constants Table'!$E$1,E520,E520*(_xlfn.XLOOKUP($A520,'Inflation Constants Table'!$A:$A,'Inflation Constants Table'!$B:$B,0))),0)</f>
        <v>0</v>
      </c>
      <c r="I520" s="23">
        <f>ROUND(IF($A520 ='Inflation Constants Table'!$E$1,F520,F520*(_xlfn.XLOOKUP($A520,'Inflation Constants Table'!$A:$A,'Inflation Constants Table'!$B:$B,0))),0)</f>
        <v>3450</v>
      </c>
      <c r="J520" s="23">
        <f>ROUND(IF($A520 ='Inflation Constants Table'!$E$1,G520,G520*(_xlfn.XLOOKUP($A520,'Inflation Constants Table'!$A:$A,'Inflation Constants Table'!$B:$B,0))),0)</f>
        <v>3450</v>
      </c>
      <c r="K520" s="19">
        <f t="shared" si="26"/>
        <v>0</v>
      </c>
      <c r="L520" s="73">
        <f>_xlfn.XLOOKUP(A520,'SAPD GF as Pct of COSA GF'!A:A,'SAPD GF as Pct of COSA GF'!C:C)</f>
        <v>1561144617</v>
      </c>
      <c r="M520" s="19">
        <f t="shared" si="27"/>
        <v>2.2099169817013821E-6</v>
      </c>
    </row>
    <row r="521" spans="1:13">
      <c r="A521">
        <v>2022</v>
      </c>
      <c r="B521" t="s">
        <v>89</v>
      </c>
      <c r="C521" s="25" t="s">
        <v>159</v>
      </c>
      <c r="D521" s="25" t="s">
        <v>166</v>
      </c>
      <c r="E521" s="65">
        <v>324190</v>
      </c>
      <c r="F521" s="65">
        <v>97761</v>
      </c>
      <c r="G521" s="65">
        <f t="shared" si="25"/>
        <v>421951</v>
      </c>
      <c r="H521" s="23">
        <f>ROUND(IF($A521 ='Inflation Constants Table'!$E$1,E521,E521*(_xlfn.XLOOKUP($A521,'Inflation Constants Table'!$A:$A,'Inflation Constants Table'!$B:$B,0))),0)</f>
        <v>372819</v>
      </c>
      <c r="I521" s="23">
        <f>ROUND(IF($A521 ='Inflation Constants Table'!$E$1,F521,F521*(_xlfn.XLOOKUP($A521,'Inflation Constants Table'!$A:$A,'Inflation Constants Table'!$B:$B,0))),0)</f>
        <v>112425</v>
      </c>
      <c r="J521" s="23">
        <f>ROUND(IF($A521 ='Inflation Constants Table'!$E$1,G521,G521*(_xlfn.XLOOKUP($A521,'Inflation Constants Table'!$A:$A,'Inflation Constants Table'!$B:$B,0))),0)</f>
        <v>485244</v>
      </c>
      <c r="K521" s="19">
        <f t="shared" si="26"/>
        <v>0.76831243662981918</v>
      </c>
      <c r="L521" s="73">
        <f>_xlfn.XLOOKUP(A521,'SAPD GF as Pct of COSA GF'!A:A,'SAPD GF as Pct of COSA GF'!C:C)</f>
        <v>1561144617</v>
      </c>
      <c r="M521" s="19">
        <f t="shared" si="27"/>
        <v>3.1082578430976967E-4</v>
      </c>
    </row>
    <row r="522" spans="1:13">
      <c r="A522">
        <v>2022</v>
      </c>
      <c r="B522" t="s">
        <v>89</v>
      </c>
      <c r="C522" s="25" t="s">
        <v>159</v>
      </c>
      <c r="D522" s="25" t="s">
        <v>167</v>
      </c>
      <c r="E522" s="65">
        <v>0</v>
      </c>
      <c r="F522" s="65">
        <v>9586</v>
      </c>
      <c r="G522" s="65">
        <f t="shared" si="25"/>
        <v>9586</v>
      </c>
      <c r="H522" s="23">
        <f>ROUND(IF($A522 ='Inflation Constants Table'!$E$1,E522,E522*(_xlfn.XLOOKUP($A522,'Inflation Constants Table'!$A:$A,'Inflation Constants Table'!$B:$B,0))),0)</f>
        <v>0</v>
      </c>
      <c r="I522" s="23">
        <f>ROUND(IF($A522 ='Inflation Constants Table'!$E$1,F522,F522*(_xlfn.XLOOKUP($A522,'Inflation Constants Table'!$A:$A,'Inflation Constants Table'!$B:$B,0))),0)</f>
        <v>11024</v>
      </c>
      <c r="J522" s="23">
        <f>ROUND(IF($A522 ='Inflation Constants Table'!$E$1,G522,G522*(_xlfn.XLOOKUP($A522,'Inflation Constants Table'!$A:$A,'Inflation Constants Table'!$B:$B,0))),0)</f>
        <v>11024</v>
      </c>
      <c r="K522" s="19">
        <f t="shared" si="26"/>
        <v>0</v>
      </c>
      <c r="L522" s="73">
        <f>_xlfn.XLOOKUP(A522,'SAPD GF as Pct of COSA GF'!A:A,'SAPD GF as Pct of COSA GF'!C:C)</f>
        <v>1561144617</v>
      </c>
      <c r="M522" s="19">
        <f t="shared" si="27"/>
        <v>7.0614854510945025E-6</v>
      </c>
    </row>
    <row r="523" spans="1:13">
      <c r="A523">
        <v>2022</v>
      </c>
      <c r="B523" t="s">
        <v>89</v>
      </c>
      <c r="C523" s="25" t="s">
        <v>159</v>
      </c>
      <c r="D523" s="25" t="s">
        <v>168</v>
      </c>
      <c r="E523" s="65">
        <v>0</v>
      </c>
      <c r="F523" s="65">
        <v>8425</v>
      </c>
      <c r="G523" s="65">
        <f t="shared" si="25"/>
        <v>8425</v>
      </c>
      <c r="H523" s="23">
        <f>ROUND(IF($A523 ='Inflation Constants Table'!$E$1,E523,E523*(_xlfn.XLOOKUP($A523,'Inflation Constants Table'!$A:$A,'Inflation Constants Table'!$B:$B,0))),0)</f>
        <v>0</v>
      </c>
      <c r="I523" s="23">
        <f>ROUND(IF($A523 ='Inflation Constants Table'!$E$1,F523,F523*(_xlfn.XLOOKUP($A523,'Inflation Constants Table'!$A:$A,'Inflation Constants Table'!$B:$B,0))),0)</f>
        <v>9689</v>
      </c>
      <c r="J523" s="23">
        <f>ROUND(IF($A523 ='Inflation Constants Table'!$E$1,G523,G523*(_xlfn.XLOOKUP($A523,'Inflation Constants Table'!$A:$A,'Inflation Constants Table'!$B:$B,0))),0)</f>
        <v>9689</v>
      </c>
      <c r="K523" s="19">
        <f t="shared" si="26"/>
        <v>0</v>
      </c>
      <c r="L523" s="73">
        <f>_xlfn.XLOOKUP(A523,'SAPD GF as Pct of COSA GF'!A:A,'SAPD GF as Pct of COSA GF'!C:C)</f>
        <v>1561144617</v>
      </c>
      <c r="M523" s="19">
        <f t="shared" si="27"/>
        <v>6.2063436625230983E-6</v>
      </c>
    </row>
    <row r="524" spans="1:13">
      <c r="A524">
        <v>2022</v>
      </c>
      <c r="B524" t="s">
        <v>89</v>
      </c>
      <c r="C524" s="25" t="s">
        <v>159</v>
      </c>
      <c r="D524" s="25" t="s">
        <v>169</v>
      </c>
      <c r="E524" s="65">
        <v>0</v>
      </c>
      <c r="F524" s="65">
        <v>3035</v>
      </c>
      <c r="G524" s="65">
        <f t="shared" si="25"/>
        <v>3035</v>
      </c>
      <c r="H524" s="23">
        <f>ROUND(IF($A524 ='Inflation Constants Table'!$E$1,E524,E524*(_xlfn.XLOOKUP($A524,'Inflation Constants Table'!$A:$A,'Inflation Constants Table'!$B:$B,0))),0)</f>
        <v>0</v>
      </c>
      <c r="I524" s="23">
        <f>ROUND(IF($A524 ='Inflation Constants Table'!$E$1,F524,F524*(_xlfn.XLOOKUP($A524,'Inflation Constants Table'!$A:$A,'Inflation Constants Table'!$B:$B,0))),0)</f>
        <v>3490</v>
      </c>
      <c r="J524" s="23">
        <f>ROUND(IF($A524 ='Inflation Constants Table'!$E$1,G524,G524*(_xlfn.XLOOKUP($A524,'Inflation Constants Table'!$A:$A,'Inflation Constants Table'!$B:$B,0))),0)</f>
        <v>3490</v>
      </c>
      <c r="K524" s="19">
        <f t="shared" si="26"/>
        <v>0</v>
      </c>
      <c r="L524" s="73">
        <f>_xlfn.XLOOKUP(A524,'SAPD GF as Pct of COSA GF'!A:A,'SAPD GF as Pct of COSA GF'!C:C)</f>
        <v>1561144617</v>
      </c>
      <c r="M524" s="19">
        <f t="shared" si="27"/>
        <v>2.2355392075761807E-6</v>
      </c>
    </row>
    <row r="525" spans="1:13">
      <c r="A525">
        <v>2022</v>
      </c>
      <c r="B525" t="s">
        <v>89</v>
      </c>
      <c r="C525" s="25" t="s">
        <v>159</v>
      </c>
      <c r="D525" s="25" t="s">
        <v>170</v>
      </c>
      <c r="E525" s="65">
        <v>0</v>
      </c>
      <c r="F525" s="65">
        <v>19977</v>
      </c>
      <c r="G525" s="65">
        <f t="shared" si="25"/>
        <v>19977</v>
      </c>
      <c r="H525" s="23">
        <f>ROUND(IF($A525 ='Inflation Constants Table'!$E$1,E525,E525*(_xlfn.XLOOKUP($A525,'Inflation Constants Table'!$A:$A,'Inflation Constants Table'!$B:$B,0))),0)</f>
        <v>0</v>
      </c>
      <c r="I525" s="23">
        <f>ROUND(IF($A525 ='Inflation Constants Table'!$E$1,F525,F525*(_xlfn.XLOOKUP($A525,'Inflation Constants Table'!$A:$A,'Inflation Constants Table'!$B:$B,0))),0)</f>
        <v>22974</v>
      </c>
      <c r="J525" s="23">
        <f>ROUND(IF($A525 ='Inflation Constants Table'!$E$1,G525,G525*(_xlfn.XLOOKUP($A525,'Inflation Constants Table'!$A:$A,'Inflation Constants Table'!$B:$B,0))),0)</f>
        <v>22974</v>
      </c>
      <c r="K525" s="19">
        <f t="shared" si="26"/>
        <v>0</v>
      </c>
      <c r="L525" s="73">
        <f>_xlfn.XLOOKUP(A525,'SAPD GF as Pct of COSA GF'!A:A,'SAPD GF as Pct of COSA GF'!C:C)</f>
        <v>1561144617</v>
      </c>
      <c r="M525" s="19">
        <f t="shared" si="27"/>
        <v>1.4716125431190593E-5</v>
      </c>
    </row>
    <row r="526" spans="1:13">
      <c r="A526">
        <v>2022</v>
      </c>
      <c r="B526" t="s">
        <v>89</v>
      </c>
      <c r="C526" s="25" t="s">
        <v>159</v>
      </c>
      <c r="D526" s="25" t="s">
        <v>171</v>
      </c>
      <c r="E526" s="65">
        <v>0</v>
      </c>
      <c r="F526" s="65">
        <v>67022</v>
      </c>
      <c r="G526" s="65">
        <f t="shared" si="25"/>
        <v>67022</v>
      </c>
      <c r="H526" s="23">
        <f>ROUND(IF($A526 ='Inflation Constants Table'!$E$1,E526,E526*(_xlfn.XLOOKUP($A526,'Inflation Constants Table'!$A:$A,'Inflation Constants Table'!$B:$B,0))),0)</f>
        <v>0</v>
      </c>
      <c r="I526" s="23">
        <f>ROUND(IF($A526 ='Inflation Constants Table'!$E$1,F526,F526*(_xlfn.XLOOKUP($A526,'Inflation Constants Table'!$A:$A,'Inflation Constants Table'!$B:$B,0))),0)</f>
        <v>77075</v>
      </c>
      <c r="J526" s="23">
        <f>ROUND(IF($A526 ='Inflation Constants Table'!$E$1,G526,G526*(_xlfn.XLOOKUP($A526,'Inflation Constants Table'!$A:$A,'Inflation Constants Table'!$B:$B,0))),0)</f>
        <v>77075</v>
      </c>
      <c r="K526" s="19">
        <f t="shared" si="26"/>
        <v>0</v>
      </c>
      <c r="L526" s="73">
        <f>_xlfn.XLOOKUP(A526,'SAPD GF as Pct of COSA GF'!A:A,'SAPD GF as Pct of COSA GF'!C:C)</f>
        <v>1561144617</v>
      </c>
      <c r="M526" s="19">
        <f t="shared" si="27"/>
        <v>4.9370826482502611E-5</v>
      </c>
    </row>
    <row r="527" spans="1:13">
      <c r="A527">
        <v>2022</v>
      </c>
      <c r="B527" t="s">
        <v>89</v>
      </c>
      <c r="C527" s="25" t="s">
        <v>159</v>
      </c>
      <c r="D527" s="25" t="s">
        <v>172</v>
      </c>
      <c r="E527" s="65">
        <v>405919</v>
      </c>
      <c r="F527" s="65">
        <v>555783</v>
      </c>
      <c r="G527" s="65">
        <f t="shared" si="25"/>
        <v>961702</v>
      </c>
      <c r="H527" s="23">
        <f>ROUND(IF($A527 ='Inflation Constants Table'!$E$1,E527,E527*(_xlfn.XLOOKUP($A527,'Inflation Constants Table'!$A:$A,'Inflation Constants Table'!$B:$B,0))),0)</f>
        <v>466807</v>
      </c>
      <c r="I527" s="23">
        <f>ROUND(IF($A527 ='Inflation Constants Table'!$E$1,F527,F527*(_xlfn.XLOOKUP($A527,'Inflation Constants Table'!$A:$A,'Inflation Constants Table'!$B:$B,0))),0)</f>
        <v>639150</v>
      </c>
      <c r="J527" s="23">
        <f>ROUND(IF($A527 ='Inflation Constants Table'!$E$1,G527,G527*(_xlfn.XLOOKUP($A527,'Inflation Constants Table'!$A:$A,'Inflation Constants Table'!$B:$B,0))),0)</f>
        <v>1105957</v>
      </c>
      <c r="K527" s="19">
        <f t="shared" si="26"/>
        <v>0.42208422208096696</v>
      </c>
      <c r="L527" s="73">
        <f>_xlfn.XLOOKUP(A527,'SAPD GF as Pct of COSA GF'!A:A,'SAPD GF as Pct of COSA GF'!C:C)</f>
        <v>1561144617</v>
      </c>
      <c r="M527" s="19">
        <f t="shared" si="27"/>
        <v>7.0842700154536678E-4</v>
      </c>
    </row>
    <row r="528" spans="1:13">
      <c r="A528">
        <v>2022</v>
      </c>
      <c r="B528" t="s">
        <v>89</v>
      </c>
      <c r="C528" s="25" t="s">
        <v>159</v>
      </c>
      <c r="D528" s="25" t="s">
        <v>173</v>
      </c>
      <c r="E528" s="65">
        <v>54432</v>
      </c>
      <c r="F528" s="65">
        <v>559736</v>
      </c>
      <c r="G528" s="65">
        <f t="shared" si="25"/>
        <v>614168</v>
      </c>
      <c r="H528" s="23">
        <f>ROUND(IF($A528 ='Inflation Constants Table'!$E$1,E528,E528*(_xlfn.XLOOKUP($A528,'Inflation Constants Table'!$A:$A,'Inflation Constants Table'!$B:$B,0))),0)</f>
        <v>62597</v>
      </c>
      <c r="I528" s="23">
        <f>ROUND(IF($A528 ='Inflation Constants Table'!$E$1,F528,F528*(_xlfn.XLOOKUP($A528,'Inflation Constants Table'!$A:$A,'Inflation Constants Table'!$B:$B,0))),0)</f>
        <v>643696</v>
      </c>
      <c r="J528" s="23">
        <f>ROUND(IF($A528 ='Inflation Constants Table'!$E$1,G528,G528*(_xlfn.XLOOKUP($A528,'Inflation Constants Table'!$A:$A,'Inflation Constants Table'!$B:$B,0))),0)</f>
        <v>706293</v>
      </c>
      <c r="K528" s="19">
        <f t="shared" si="26"/>
        <v>8.8627524271088623E-2</v>
      </c>
      <c r="L528" s="73">
        <f>_xlfn.XLOOKUP(A528,'SAPD GF as Pct of COSA GF'!A:A,'SAPD GF as Pct of COSA GF'!C:C)</f>
        <v>1561144617</v>
      </c>
      <c r="M528" s="19">
        <f t="shared" si="27"/>
        <v>4.5241996949472877E-4</v>
      </c>
    </row>
    <row r="529" spans="1:13">
      <c r="A529">
        <v>2022</v>
      </c>
      <c r="B529" t="s">
        <v>89</v>
      </c>
      <c r="C529" s="25" t="s">
        <v>159</v>
      </c>
      <c r="D529" s="25" t="s">
        <v>174</v>
      </c>
      <c r="E529" s="65">
        <v>119821</v>
      </c>
      <c r="F529" s="65">
        <v>1000</v>
      </c>
      <c r="G529" s="65">
        <f t="shared" si="25"/>
        <v>120821</v>
      </c>
      <c r="H529" s="23">
        <f>ROUND(IF($A529 ='Inflation Constants Table'!$E$1,E529,E529*(_xlfn.XLOOKUP($A529,'Inflation Constants Table'!$A:$A,'Inflation Constants Table'!$B:$B,0))),0)</f>
        <v>137794</v>
      </c>
      <c r="I529" s="23">
        <f>ROUND(IF($A529 ='Inflation Constants Table'!$E$1,F529,F529*(_xlfn.XLOOKUP($A529,'Inflation Constants Table'!$A:$A,'Inflation Constants Table'!$B:$B,0))),0)</f>
        <v>1150</v>
      </c>
      <c r="J529" s="23">
        <f>ROUND(IF($A529 ='Inflation Constants Table'!$E$1,G529,G529*(_xlfn.XLOOKUP($A529,'Inflation Constants Table'!$A:$A,'Inflation Constants Table'!$B:$B,0))),0)</f>
        <v>138944</v>
      </c>
      <c r="K529" s="19">
        <f t="shared" si="26"/>
        <v>0.99172328420082911</v>
      </c>
      <c r="L529" s="73">
        <f>_xlfn.XLOOKUP(A529,'SAPD GF as Pct of COSA GF'!A:A,'SAPD GF as Pct of COSA GF'!C:C)</f>
        <v>1561144617</v>
      </c>
      <c r="M529" s="19">
        <f t="shared" si="27"/>
        <v>8.9001363798700526E-5</v>
      </c>
    </row>
    <row r="530" spans="1:13">
      <c r="A530">
        <v>2022</v>
      </c>
      <c r="B530" t="s">
        <v>89</v>
      </c>
      <c r="C530" s="25" t="s">
        <v>159</v>
      </c>
      <c r="D530" s="25" t="s">
        <v>210</v>
      </c>
      <c r="E530" s="65">
        <v>0</v>
      </c>
      <c r="F530" s="65">
        <v>5250</v>
      </c>
      <c r="G530" s="65">
        <f t="shared" si="25"/>
        <v>5250</v>
      </c>
      <c r="H530" s="23">
        <f>ROUND(IF($A530 ='Inflation Constants Table'!$E$1,E530,E530*(_xlfn.XLOOKUP($A530,'Inflation Constants Table'!$A:$A,'Inflation Constants Table'!$B:$B,0))),0)</f>
        <v>0</v>
      </c>
      <c r="I530" s="23">
        <f>ROUND(IF($A530 ='Inflation Constants Table'!$E$1,F530,F530*(_xlfn.XLOOKUP($A530,'Inflation Constants Table'!$A:$A,'Inflation Constants Table'!$B:$B,0))),0)</f>
        <v>6038</v>
      </c>
      <c r="J530" s="23">
        <f>ROUND(IF($A530 ='Inflation Constants Table'!$E$1,G530,G530*(_xlfn.XLOOKUP($A530,'Inflation Constants Table'!$A:$A,'Inflation Constants Table'!$B:$B,0))),0)</f>
        <v>6038</v>
      </c>
      <c r="K530" s="19">
        <f t="shared" si="26"/>
        <v>0</v>
      </c>
      <c r="L530" s="73">
        <f>_xlfn.XLOOKUP(A530,'SAPD GF as Pct of COSA GF'!A:A,'SAPD GF as Pct of COSA GF'!C:C)</f>
        <v>1561144617</v>
      </c>
      <c r="M530" s="19">
        <f t="shared" si="27"/>
        <v>3.8676749958008538E-6</v>
      </c>
    </row>
    <row r="531" spans="1:13">
      <c r="A531">
        <v>2022</v>
      </c>
      <c r="B531" t="s">
        <v>89</v>
      </c>
      <c r="C531" s="25" t="s">
        <v>159</v>
      </c>
      <c r="D531" s="25" t="s">
        <v>175</v>
      </c>
      <c r="E531" s="65">
        <v>0</v>
      </c>
      <c r="F531" s="65">
        <v>12207</v>
      </c>
      <c r="G531" s="65">
        <f t="shared" si="25"/>
        <v>12207</v>
      </c>
      <c r="H531" s="23">
        <f>ROUND(IF($A531 ='Inflation Constants Table'!$E$1,E531,E531*(_xlfn.XLOOKUP($A531,'Inflation Constants Table'!$A:$A,'Inflation Constants Table'!$B:$B,0))),0)</f>
        <v>0</v>
      </c>
      <c r="I531" s="23">
        <f>ROUND(IF($A531 ='Inflation Constants Table'!$E$1,F531,F531*(_xlfn.XLOOKUP($A531,'Inflation Constants Table'!$A:$A,'Inflation Constants Table'!$B:$B,0))),0)</f>
        <v>14038</v>
      </c>
      <c r="J531" s="23">
        <f>ROUND(IF($A531 ='Inflation Constants Table'!$E$1,G531,G531*(_xlfn.XLOOKUP($A531,'Inflation Constants Table'!$A:$A,'Inflation Constants Table'!$B:$B,0))),0)</f>
        <v>14038</v>
      </c>
      <c r="K531" s="19">
        <f t="shared" si="26"/>
        <v>0</v>
      </c>
      <c r="L531" s="73">
        <f>_xlfn.XLOOKUP(A531,'SAPD GF as Pct of COSA GF'!A:A,'SAPD GF as Pct of COSA GF'!C:C)</f>
        <v>1561144617</v>
      </c>
      <c r="M531" s="19">
        <f t="shared" si="27"/>
        <v>8.9921201707605796E-6</v>
      </c>
    </row>
    <row r="532" spans="1:13">
      <c r="A532">
        <v>2022</v>
      </c>
      <c r="B532" t="s">
        <v>89</v>
      </c>
      <c r="C532" s="25" t="s">
        <v>159</v>
      </c>
      <c r="D532" s="25" t="s">
        <v>176</v>
      </c>
      <c r="E532" s="65">
        <v>0</v>
      </c>
      <c r="F532" s="65">
        <v>1000</v>
      </c>
      <c r="G532" s="65">
        <f t="shared" si="25"/>
        <v>1000</v>
      </c>
      <c r="H532" s="23">
        <f>ROUND(IF($A532 ='Inflation Constants Table'!$E$1,E532,E532*(_xlfn.XLOOKUP($A532,'Inflation Constants Table'!$A:$A,'Inflation Constants Table'!$B:$B,0))),0)</f>
        <v>0</v>
      </c>
      <c r="I532" s="23">
        <f>ROUND(IF($A532 ='Inflation Constants Table'!$E$1,F532,F532*(_xlfn.XLOOKUP($A532,'Inflation Constants Table'!$A:$A,'Inflation Constants Table'!$B:$B,0))),0)</f>
        <v>1150</v>
      </c>
      <c r="J532" s="23">
        <f>ROUND(IF($A532 ='Inflation Constants Table'!$E$1,G532,G532*(_xlfn.XLOOKUP($A532,'Inflation Constants Table'!$A:$A,'Inflation Constants Table'!$B:$B,0))),0)</f>
        <v>1150</v>
      </c>
      <c r="K532" s="19">
        <f t="shared" si="26"/>
        <v>0</v>
      </c>
      <c r="L532" s="73">
        <f>_xlfn.XLOOKUP(A532,'SAPD GF as Pct of COSA GF'!A:A,'SAPD GF as Pct of COSA GF'!C:C)</f>
        <v>1561144617</v>
      </c>
      <c r="M532" s="19">
        <f t="shared" si="27"/>
        <v>7.3663899390046067E-7</v>
      </c>
    </row>
    <row r="533" spans="1:13">
      <c r="A533">
        <v>2022</v>
      </c>
      <c r="B533" t="s">
        <v>89</v>
      </c>
      <c r="C533" s="25" t="s">
        <v>177</v>
      </c>
      <c r="D533" s="25" t="s">
        <v>180</v>
      </c>
      <c r="E533" s="65">
        <v>0</v>
      </c>
      <c r="F533" s="65">
        <v>127396</v>
      </c>
      <c r="G533" s="65">
        <f t="shared" si="25"/>
        <v>127396</v>
      </c>
      <c r="H533" s="23">
        <f>ROUND(IF($A533 ='Inflation Constants Table'!$E$1,E533,E533*(_xlfn.XLOOKUP($A533,'Inflation Constants Table'!$A:$A,'Inflation Constants Table'!$B:$B,0))),0)</f>
        <v>0</v>
      </c>
      <c r="I533" s="23">
        <f>ROUND(IF($A533 ='Inflation Constants Table'!$E$1,F533,F533*(_xlfn.XLOOKUP($A533,'Inflation Constants Table'!$A:$A,'Inflation Constants Table'!$B:$B,0))),0)</f>
        <v>146505</v>
      </c>
      <c r="J533" s="23">
        <f>ROUND(IF($A533 ='Inflation Constants Table'!$E$1,G533,G533*(_xlfn.XLOOKUP($A533,'Inflation Constants Table'!$A:$A,'Inflation Constants Table'!$B:$B,0))),0)</f>
        <v>146505</v>
      </c>
      <c r="K533" s="19">
        <f t="shared" si="26"/>
        <v>0</v>
      </c>
      <c r="L533" s="73">
        <f>_xlfn.XLOOKUP(A533,'SAPD GF as Pct of COSA GF'!A:A,'SAPD GF as Pct of COSA GF'!C:C)</f>
        <v>1561144617</v>
      </c>
      <c r="M533" s="19">
        <f t="shared" si="27"/>
        <v>9.3844605044684335E-5</v>
      </c>
    </row>
    <row r="534" spans="1:13">
      <c r="A534">
        <v>2022</v>
      </c>
      <c r="B534" t="s">
        <v>89</v>
      </c>
      <c r="C534" s="25" t="s">
        <v>177</v>
      </c>
      <c r="D534" s="25" t="s">
        <v>213</v>
      </c>
      <c r="E534" s="65">
        <v>0</v>
      </c>
      <c r="F534" s="65">
        <v>129</v>
      </c>
      <c r="G534" s="65">
        <f t="shared" si="25"/>
        <v>129</v>
      </c>
      <c r="H534" s="23">
        <f>ROUND(IF($A534 ='Inflation Constants Table'!$E$1,E534,E534*(_xlfn.XLOOKUP($A534,'Inflation Constants Table'!$A:$A,'Inflation Constants Table'!$B:$B,0))),0)</f>
        <v>0</v>
      </c>
      <c r="I534" s="23">
        <f>ROUND(IF($A534 ='Inflation Constants Table'!$E$1,F534,F534*(_xlfn.XLOOKUP($A534,'Inflation Constants Table'!$A:$A,'Inflation Constants Table'!$B:$B,0))),0)</f>
        <v>148</v>
      </c>
      <c r="J534" s="23">
        <f>ROUND(IF($A534 ='Inflation Constants Table'!$E$1,G534,G534*(_xlfn.XLOOKUP($A534,'Inflation Constants Table'!$A:$A,'Inflation Constants Table'!$B:$B,0))),0)</f>
        <v>148</v>
      </c>
      <c r="K534" s="19">
        <f t="shared" si="26"/>
        <v>0</v>
      </c>
      <c r="L534" s="73">
        <f>_xlfn.XLOOKUP(A534,'SAPD GF as Pct of COSA GF'!A:A,'SAPD GF as Pct of COSA GF'!C:C)</f>
        <v>1561144617</v>
      </c>
      <c r="M534" s="19">
        <f t="shared" si="27"/>
        <v>9.4802235736754932E-8</v>
      </c>
    </row>
    <row r="535" spans="1:13">
      <c r="A535">
        <v>2022</v>
      </c>
      <c r="B535" t="s">
        <v>89</v>
      </c>
      <c r="C535" s="25" t="s">
        <v>177</v>
      </c>
      <c r="D535" s="25" t="s">
        <v>181</v>
      </c>
      <c r="E535" s="65">
        <v>622397</v>
      </c>
      <c r="F535" s="65">
        <v>0</v>
      </c>
      <c r="G535" s="65">
        <f t="shared" si="25"/>
        <v>622397</v>
      </c>
      <c r="H535" s="23">
        <f>ROUND(IF($A535 ='Inflation Constants Table'!$E$1,E535,E535*(_xlfn.XLOOKUP($A535,'Inflation Constants Table'!$A:$A,'Inflation Constants Table'!$B:$B,0))),0)</f>
        <v>715757</v>
      </c>
      <c r="I535" s="23">
        <f>ROUND(IF($A535 ='Inflation Constants Table'!$E$1,F535,F535*(_xlfn.XLOOKUP($A535,'Inflation Constants Table'!$A:$A,'Inflation Constants Table'!$B:$B,0))),0)</f>
        <v>0</v>
      </c>
      <c r="J535" s="23">
        <f>ROUND(IF($A535 ='Inflation Constants Table'!$E$1,G535,G535*(_xlfn.XLOOKUP($A535,'Inflation Constants Table'!$A:$A,'Inflation Constants Table'!$B:$B,0))),0)</f>
        <v>715757</v>
      </c>
      <c r="K535" s="19">
        <f t="shared" si="26"/>
        <v>1</v>
      </c>
      <c r="L535" s="73">
        <f>_xlfn.XLOOKUP(A535,'SAPD GF as Pct of COSA GF'!A:A,'SAPD GF as Pct of COSA GF'!C:C)</f>
        <v>1561144617</v>
      </c>
      <c r="M535" s="19">
        <f t="shared" si="27"/>
        <v>4.584821881367061E-4</v>
      </c>
    </row>
    <row r="536" spans="1:13">
      <c r="A536">
        <v>2022</v>
      </c>
      <c r="B536" t="s">
        <v>89</v>
      </c>
      <c r="C536" s="25" t="s">
        <v>177</v>
      </c>
      <c r="D536" s="25" t="s">
        <v>182</v>
      </c>
      <c r="E536" s="65">
        <v>0</v>
      </c>
      <c r="F536" s="65">
        <v>414995</v>
      </c>
      <c r="G536" s="65">
        <f t="shared" si="25"/>
        <v>414995</v>
      </c>
      <c r="H536" s="23">
        <f>ROUND(IF($A536 ='Inflation Constants Table'!$E$1,E536,E536*(_xlfn.XLOOKUP($A536,'Inflation Constants Table'!$A:$A,'Inflation Constants Table'!$B:$B,0))),0)</f>
        <v>0</v>
      </c>
      <c r="I536" s="23">
        <f>ROUND(IF($A536 ='Inflation Constants Table'!$E$1,F536,F536*(_xlfn.XLOOKUP($A536,'Inflation Constants Table'!$A:$A,'Inflation Constants Table'!$B:$B,0))),0)</f>
        <v>477244</v>
      </c>
      <c r="J536" s="23">
        <f>ROUND(IF($A536 ='Inflation Constants Table'!$E$1,G536,G536*(_xlfn.XLOOKUP($A536,'Inflation Constants Table'!$A:$A,'Inflation Constants Table'!$B:$B,0))),0)</f>
        <v>477244</v>
      </c>
      <c r="K536" s="19">
        <f t="shared" si="26"/>
        <v>0</v>
      </c>
      <c r="L536" s="73">
        <f>_xlfn.XLOOKUP(A536,'SAPD GF as Pct of COSA GF'!A:A,'SAPD GF as Pct of COSA GF'!C:C)</f>
        <v>1561144617</v>
      </c>
      <c r="M536" s="19">
        <f t="shared" si="27"/>
        <v>3.0570133913480994E-4</v>
      </c>
    </row>
    <row r="537" spans="1:13">
      <c r="A537">
        <v>2022</v>
      </c>
      <c r="B537" t="s">
        <v>89</v>
      </c>
      <c r="C537" s="25" t="s">
        <v>177</v>
      </c>
      <c r="D537" s="25" t="s">
        <v>183</v>
      </c>
      <c r="E537" s="65">
        <v>0</v>
      </c>
      <c r="F537" s="65">
        <v>30318</v>
      </c>
      <c r="G537" s="65">
        <f t="shared" si="25"/>
        <v>30318</v>
      </c>
      <c r="H537" s="23">
        <f>ROUND(IF($A537 ='Inflation Constants Table'!$E$1,E537,E537*(_xlfn.XLOOKUP($A537,'Inflation Constants Table'!$A:$A,'Inflation Constants Table'!$B:$B,0))),0)</f>
        <v>0</v>
      </c>
      <c r="I537" s="23">
        <f>ROUND(IF($A537 ='Inflation Constants Table'!$E$1,F537,F537*(_xlfn.XLOOKUP($A537,'Inflation Constants Table'!$A:$A,'Inflation Constants Table'!$B:$B,0))),0)</f>
        <v>34866</v>
      </c>
      <c r="J537" s="23">
        <f>ROUND(IF($A537 ='Inflation Constants Table'!$E$1,G537,G537*(_xlfn.XLOOKUP($A537,'Inflation Constants Table'!$A:$A,'Inflation Constants Table'!$B:$B,0))),0)</f>
        <v>34866</v>
      </c>
      <c r="K537" s="19">
        <f t="shared" si="26"/>
        <v>0</v>
      </c>
      <c r="L537" s="73">
        <f>_xlfn.XLOOKUP(A537,'SAPD GF as Pct of COSA GF'!A:A,'SAPD GF as Pct of COSA GF'!C:C)</f>
        <v>1561144617</v>
      </c>
      <c r="M537" s="19">
        <f t="shared" si="27"/>
        <v>2.2333613183768228E-5</v>
      </c>
    </row>
    <row r="538" spans="1:13">
      <c r="A538">
        <v>2022</v>
      </c>
      <c r="B538" t="s">
        <v>89</v>
      </c>
      <c r="C538" s="25" t="s">
        <v>177</v>
      </c>
      <c r="D538" s="25" t="s">
        <v>184</v>
      </c>
      <c r="E538" s="65">
        <v>0</v>
      </c>
      <c r="F538" s="65">
        <v>1157017</v>
      </c>
      <c r="G538" s="65">
        <f t="shared" si="25"/>
        <v>1157017</v>
      </c>
      <c r="H538" s="23">
        <f>ROUND(IF($A538 ='Inflation Constants Table'!$E$1,E538,E538*(_xlfn.XLOOKUP($A538,'Inflation Constants Table'!$A:$A,'Inflation Constants Table'!$B:$B,0))),0)</f>
        <v>0</v>
      </c>
      <c r="I538" s="23">
        <f>ROUND(IF($A538 ='Inflation Constants Table'!$E$1,F538,F538*(_xlfn.XLOOKUP($A538,'Inflation Constants Table'!$A:$A,'Inflation Constants Table'!$B:$B,0))),0)</f>
        <v>1330570</v>
      </c>
      <c r="J538" s="23">
        <f>ROUND(IF($A538 ='Inflation Constants Table'!$E$1,G538,G538*(_xlfn.XLOOKUP($A538,'Inflation Constants Table'!$A:$A,'Inflation Constants Table'!$B:$B,0))),0)</f>
        <v>1330570</v>
      </c>
      <c r="K538" s="19">
        <f t="shared" si="26"/>
        <v>0</v>
      </c>
      <c r="L538" s="73">
        <f>_xlfn.XLOOKUP(A538,'SAPD GF as Pct of COSA GF'!A:A,'SAPD GF as Pct of COSA GF'!C:C)</f>
        <v>1561144617</v>
      </c>
      <c r="M538" s="19">
        <f t="shared" si="27"/>
        <v>8.5230412705577044E-4</v>
      </c>
    </row>
    <row r="539" spans="1:13">
      <c r="A539">
        <v>2022</v>
      </c>
      <c r="B539" t="s">
        <v>89</v>
      </c>
      <c r="C539" s="25" t="s">
        <v>177</v>
      </c>
      <c r="D539" s="25" t="s">
        <v>185</v>
      </c>
      <c r="E539" s="65">
        <v>0</v>
      </c>
      <c r="F539" s="65">
        <v>15227494</v>
      </c>
      <c r="G539" s="65">
        <f t="shared" si="25"/>
        <v>15227494</v>
      </c>
      <c r="H539" s="23">
        <f>ROUND(IF($A539 ='Inflation Constants Table'!$E$1,E539,E539*(_xlfn.XLOOKUP($A539,'Inflation Constants Table'!$A:$A,'Inflation Constants Table'!$B:$B,0))),0)</f>
        <v>0</v>
      </c>
      <c r="I539" s="23">
        <f>ROUND(IF($A539 ='Inflation Constants Table'!$E$1,F539,F539*(_xlfn.XLOOKUP($A539,'Inflation Constants Table'!$A:$A,'Inflation Constants Table'!$B:$B,0))),0)</f>
        <v>17511618</v>
      </c>
      <c r="J539" s="23">
        <f>ROUND(IF($A539 ='Inflation Constants Table'!$E$1,G539,G539*(_xlfn.XLOOKUP($A539,'Inflation Constants Table'!$A:$A,'Inflation Constants Table'!$B:$B,0))),0)</f>
        <v>17511618</v>
      </c>
      <c r="K539" s="19">
        <f t="shared" si="26"/>
        <v>0</v>
      </c>
      <c r="L539" s="73">
        <f>_xlfn.XLOOKUP(A539,'SAPD GF as Pct of COSA GF'!A:A,'SAPD GF as Pct of COSA GF'!C:C)</f>
        <v>1561144617</v>
      </c>
      <c r="M539" s="19">
        <f t="shared" si="27"/>
        <v>1.1217165795729737E-2</v>
      </c>
    </row>
    <row r="540" spans="1:13">
      <c r="A540">
        <v>2022</v>
      </c>
      <c r="B540" t="s">
        <v>89</v>
      </c>
      <c r="C540" s="25" t="s">
        <v>177</v>
      </c>
      <c r="D540" s="25" t="s">
        <v>186</v>
      </c>
      <c r="E540" s="65">
        <v>0</v>
      </c>
      <c r="F540" s="65">
        <v>4194434</v>
      </c>
      <c r="G540" s="65">
        <f t="shared" si="25"/>
        <v>4194434</v>
      </c>
      <c r="H540" s="23">
        <f>ROUND(IF($A540 ='Inflation Constants Table'!$E$1,E540,E540*(_xlfn.XLOOKUP($A540,'Inflation Constants Table'!$A:$A,'Inflation Constants Table'!$B:$B,0))),0)</f>
        <v>0</v>
      </c>
      <c r="I540" s="23">
        <f>ROUND(IF($A540 ='Inflation Constants Table'!$E$1,F540,F540*(_xlfn.XLOOKUP($A540,'Inflation Constants Table'!$A:$A,'Inflation Constants Table'!$B:$B,0))),0)</f>
        <v>4823599</v>
      </c>
      <c r="J540" s="23">
        <f>ROUND(IF($A540 ='Inflation Constants Table'!$E$1,G540,G540*(_xlfn.XLOOKUP($A540,'Inflation Constants Table'!$A:$A,'Inflation Constants Table'!$B:$B,0))),0)</f>
        <v>4823599</v>
      </c>
      <c r="K540" s="19">
        <f t="shared" si="26"/>
        <v>0</v>
      </c>
      <c r="L540" s="73">
        <f>_xlfn.XLOOKUP(A540,'SAPD GF as Pct of COSA GF'!A:A,'SAPD GF as Pct of COSA GF'!C:C)</f>
        <v>1561144617</v>
      </c>
      <c r="M540" s="19">
        <f t="shared" si="27"/>
        <v>3.0897835776863202E-3</v>
      </c>
    </row>
    <row r="541" spans="1:13">
      <c r="A541">
        <v>2022</v>
      </c>
      <c r="B541" t="s">
        <v>89</v>
      </c>
      <c r="C541" s="25" t="s">
        <v>177</v>
      </c>
      <c r="D541" s="25" t="s">
        <v>189</v>
      </c>
      <c r="E541" s="65">
        <v>0</v>
      </c>
      <c r="F541" s="65">
        <v>200268</v>
      </c>
      <c r="G541" s="65">
        <f t="shared" si="25"/>
        <v>200268</v>
      </c>
      <c r="H541" s="23">
        <f>ROUND(IF($A541 ='Inflation Constants Table'!$E$1,E541,E541*(_xlfn.XLOOKUP($A541,'Inflation Constants Table'!$A:$A,'Inflation Constants Table'!$B:$B,0))),0)</f>
        <v>0</v>
      </c>
      <c r="I541" s="23">
        <f>ROUND(IF($A541 ='Inflation Constants Table'!$E$1,F541,F541*(_xlfn.XLOOKUP($A541,'Inflation Constants Table'!$A:$A,'Inflation Constants Table'!$B:$B,0))),0)</f>
        <v>230308</v>
      </c>
      <c r="J541" s="23">
        <f>ROUND(IF($A541 ='Inflation Constants Table'!$E$1,G541,G541*(_xlfn.XLOOKUP($A541,'Inflation Constants Table'!$A:$A,'Inflation Constants Table'!$B:$B,0))),0)</f>
        <v>230308</v>
      </c>
      <c r="K541" s="19">
        <f t="shared" si="26"/>
        <v>0</v>
      </c>
      <c r="L541" s="73">
        <f>_xlfn.XLOOKUP(A541,'SAPD GF as Pct of COSA GF'!A:A,'SAPD GF as Pct of COSA GF'!C:C)</f>
        <v>1561144617</v>
      </c>
      <c r="M541" s="19">
        <f t="shared" si="27"/>
        <v>1.4752508991932808E-4</v>
      </c>
    </row>
    <row r="542" spans="1:13">
      <c r="A542">
        <v>2022</v>
      </c>
      <c r="B542" t="s">
        <v>89</v>
      </c>
      <c r="C542" s="25" t="s">
        <v>177</v>
      </c>
      <c r="D542" s="25" t="s">
        <v>190</v>
      </c>
      <c r="E542" s="65">
        <v>0</v>
      </c>
      <c r="F542" s="65">
        <v>72400</v>
      </c>
      <c r="G542" s="65">
        <f t="shared" si="25"/>
        <v>72400</v>
      </c>
      <c r="H542" s="23">
        <f>ROUND(IF($A542 ='Inflation Constants Table'!$E$1,E542,E542*(_xlfn.XLOOKUP($A542,'Inflation Constants Table'!$A:$A,'Inflation Constants Table'!$B:$B,0))),0)</f>
        <v>0</v>
      </c>
      <c r="I542" s="23">
        <f>ROUND(IF($A542 ='Inflation Constants Table'!$E$1,F542,F542*(_xlfn.XLOOKUP($A542,'Inflation Constants Table'!$A:$A,'Inflation Constants Table'!$B:$B,0))),0)</f>
        <v>83260</v>
      </c>
      <c r="J542" s="23">
        <f>ROUND(IF($A542 ='Inflation Constants Table'!$E$1,G542,G542*(_xlfn.XLOOKUP($A542,'Inflation Constants Table'!$A:$A,'Inflation Constants Table'!$B:$B,0))),0)</f>
        <v>83260</v>
      </c>
      <c r="K542" s="19">
        <f t="shared" si="26"/>
        <v>0</v>
      </c>
      <c r="L542" s="73">
        <f>_xlfn.XLOOKUP(A542,'SAPD GF as Pct of COSA GF'!A:A,'SAPD GF as Pct of COSA GF'!C:C)</f>
        <v>1561144617</v>
      </c>
      <c r="M542" s="19">
        <f t="shared" si="27"/>
        <v>5.3332663158393349E-5</v>
      </c>
    </row>
    <row r="543" spans="1:13">
      <c r="A543">
        <v>2022</v>
      </c>
      <c r="B543" t="s">
        <v>89</v>
      </c>
      <c r="C543" s="25" t="s">
        <v>177</v>
      </c>
      <c r="D543" s="25" t="s">
        <v>191</v>
      </c>
      <c r="E543" s="65">
        <v>0</v>
      </c>
      <c r="F543" s="65">
        <v>34020</v>
      </c>
      <c r="G543" s="65">
        <f t="shared" si="25"/>
        <v>34020</v>
      </c>
      <c r="H543" s="23">
        <f>ROUND(IF($A543 ='Inflation Constants Table'!$E$1,E543,E543*(_xlfn.XLOOKUP($A543,'Inflation Constants Table'!$A:$A,'Inflation Constants Table'!$B:$B,0))),0)</f>
        <v>0</v>
      </c>
      <c r="I543" s="23">
        <f>ROUND(IF($A543 ='Inflation Constants Table'!$E$1,F543,F543*(_xlfn.XLOOKUP($A543,'Inflation Constants Table'!$A:$A,'Inflation Constants Table'!$B:$B,0))),0)</f>
        <v>39123</v>
      </c>
      <c r="J543" s="23">
        <f>ROUND(IF($A543 ='Inflation Constants Table'!$E$1,G543,G543*(_xlfn.XLOOKUP($A543,'Inflation Constants Table'!$A:$A,'Inflation Constants Table'!$B:$B,0))),0)</f>
        <v>39123</v>
      </c>
      <c r="K543" s="19">
        <f t="shared" si="26"/>
        <v>0</v>
      </c>
      <c r="L543" s="73">
        <f>_xlfn.XLOOKUP(A543,'SAPD GF as Pct of COSA GF'!A:A,'SAPD GF as Pct of COSA GF'!C:C)</f>
        <v>1561144617</v>
      </c>
      <c r="M543" s="19">
        <f t="shared" si="27"/>
        <v>2.5060458572493672E-5</v>
      </c>
    </row>
    <row r="544" spans="1:13">
      <c r="A544">
        <v>2022</v>
      </c>
      <c r="B544" t="s">
        <v>89</v>
      </c>
      <c r="C544" s="25" t="s">
        <v>177</v>
      </c>
      <c r="D544" s="25" t="s">
        <v>192</v>
      </c>
      <c r="E544" s="65">
        <v>0</v>
      </c>
      <c r="F544" s="65">
        <v>6331</v>
      </c>
      <c r="G544" s="65">
        <f t="shared" si="25"/>
        <v>6331</v>
      </c>
      <c r="H544" s="23">
        <f>ROUND(IF($A544 ='Inflation Constants Table'!$E$1,E544,E544*(_xlfn.XLOOKUP($A544,'Inflation Constants Table'!$A:$A,'Inflation Constants Table'!$B:$B,0))),0)</f>
        <v>0</v>
      </c>
      <c r="I544" s="23">
        <f>ROUND(IF($A544 ='Inflation Constants Table'!$E$1,F544,F544*(_xlfn.XLOOKUP($A544,'Inflation Constants Table'!$A:$A,'Inflation Constants Table'!$B:$B,0))),0)</f>
        <v>7281</v>
      </c>
      <c r="J544" s="23">
        <f>ROUND(IF($A544 ='Inflation Constants Table'!$E$1,G544,G544*(_xlfn.XLOOKUP($A544,'Inflation Constants Table'!$A:$A,'Inflation Constants Table'!$B:$B,0))),0)</f>
        <v>7281</v>
      </c>
      <c r="K544" s="19">
        <f t="shared" si="26"/>
        <v>0</v>
      </c>
      <c r="L544" s="73">
        <f>_xlfn.XLOOKUP(A544,'SAPD GF as Pct of COSA GF'!A:A,'SAPD GF as Pct of COSA GF'!C:C)</f>
        <v>1561144617</v>
      </c>
      <c r="M544" s="19">
        <f t="shared" si="27"/>
        <v>4.6638856648602213E-6</v>
      </c>
    </row>
    <row r="545" spans="1:13">
      <c r="A545">
        <v>2022</v>
      </c>
      <c r="B545" t="s">
        <v>89</v>
      </c>
      <c r="C545" s="25" t="s">
        <v>177</v>
      </c>
      <c r="D545" s="25" t="s">
        <v>193</v>
      </c>
      <c r="E545" s="65">
        <v>0</v>
      </c>
      <c r="F545" s="65">
        <v>3254492</v>
      </c>
      <c r="G545" s="65">
        <f t="shared" si="25"/>
        <v>3254492</v>
      </c>
      <c r="H545" s="23">
        <f>ROUND(IF($A545 ='Inflation Constants Table'!$E$1,E545,E545*(_xlfn.XLOOKUP($A545,'Inflation Constants Table'!$A:$A,'Inflation Constants Table'!$B:$B,0))),0)</f>
        <v>0</v>
      </c>
      <c r="I545" s="23">
        <f>ROUND(IF($A545 ='Inflation Constants Table'!$E$1,F545,F545*(_xlfn.XLOOKUP($A545,'Inflation Constants Table'!$A:$A,'Inflation Constants Table'!$B:$B,0))),0)</f>
        <v>3742666</v>
      </c>
      <c r="J545" s="23">
        <f>ROUND(IF($A545 ='Inflation Constants Table'!$E$1,G545,G545*(_xlfn.XLOOKUP($A545,'Inflation Constants Table'!$A:$A,'Inflation Constants Table'!$B:$B,0))),0)</f>
        <v>3742666</v>
      </c>
      <c r="K545" s="19">
        <f t="shared" si="26"/>
        <v>0</v>
      </c>
      <c r="L545" s="73">
        <f>_xlfn.XLOOKUP(A545,'SAPD GF as Pct of COSA GF'!A:A,'SAPD GF as Pct of COSA GF'!C:C)</f>
        <v>1561144617</v>
      </c>
      <c r="M545" s="19">
        <f t="shared" si="27"/>
        <v>2.3973858406482274E-3</v>
      </c>
    </row>
    <row r="546" spans="1:13">
      <c r="A546">
        <v>2022</v>
      </c>
      <c r="B546" t="s">
        <v>89</v>
      </c>
      <c r="C546" s="25" t="s">
        <v>177</v>
      </c>
      <c r="D546" s="25" t="s">
        <v>194</v>
      </c>
      <c r="E546" s="65">
        <v>0</v>
      </c>
      <c r="F546" s="65">
        <v>3615106</v>
      </c>
      <c r="G546" s="65">
        <f t="shared" si="25"/>
        <v>3615106</v>
      </c>
      <c r="H546" s="23">
        <f>ROUND(IF($A546 ='Inflation Constants Table'!$E$1,E546,E546*(_xlfn.XLOOKUP($A546,'Inflation Constants Table'!$A:$A,'Inflation Constants Table'!$B:$B,0))),0)</f>
        <v>0</v>
      </c>
      <c r="I546" s="23">
        <f>ROUND(IF($A546 ='Inflation Constants Table'!$E$1,F546,F546*(_xlfn.XLOOKUP($A546,'Inflation Constants Table'!$A:$A,'Inflation Constants Table'!$B:$B,0))),0)</f>
        <v>4157372</v>
      </c>
      <c r="J546" s="23">
        <f>ROUND(IF($A546 ='Inflation Constants Table'!$E$1,G546,G546*(_xlfn.XLOOKUP($A546,'Inflation Constants Table'!$A:$A,'Inflation Constants Table'!$B:$B,0))),0)</f>
        <v>4157372</v>
      </c>
      <c r="K546" s="19">
        <f t="shared" si="26"/>
        <v>0</v>
      </c>
      <c r="L546" s="73">
        <f>_xlfn.XLOOKUP(A546,'SAPD GF as Pct of COSA GF'!A:A,'SAPD GF as Pct of COSA GF'!C:C)</f>
        <v>1561144617</v>
      </c>
      <c r="M546" s="19">
        <f t="shared" si="27"/>
        <v>2.6630281107390833E-3</v>
      </c>
    </row>
    <row r="547" spans="1:13">
      <c r="A547">
        <v>2022</v>
      </c>
      <c r="B547" t="s">
        <v>89</v>
      </c>
      <c r="C547" s="25" t="s">
        <v>177</v>
      </c>
      <c r="D547" s="25" t="s">
        <v>195</v>
      </c>
      <c r="E547" s="65">
        <v>0</v>
      </c>
      <c r="F547" s="65">
        <v>7229</v>
      </c>
      <c r="G547" s="65">
        <f t="shared" si="25"/>
        <v>7229</v>
      </c>
      <c r="H547" s="23">
        <f>ROUND(IF($A547 ='Inflation Constants Table'!$E$1,E547,E547*(_xlfn.XLOOKUP($A547,'Inflation Constants Table'!$A:$A,'Inflation Constants Table'!$B:$B,0))),0)</f>
        <v>0</v>
      </c>
      <c r="I547" s="23">
        <f>ROUND(IF($A547 ='Inflation Constants Table'!$E$1,F547,F547*(_xlfn.XLOOKUP($A547,'Inflation Constants Table'!$A:$A,'Inflation Constants Table'!$B:$B,0))),0)</f>
        <v>8313</v>
      </c>
      <c r="J547" s="23">
        <f>ROUND(IF($A547 ='Inflation Constants Table'!$E$1,G547,G547*(_xlfn.XLOOKUP($A547,'Inflation Constants Table'!$A:$A,'Inflation Constants Table'!$B:$B,0))),0)</f>
        <v>8313</v>
      </c>
      <c r="K547" s="19">
        <f t="shared" si="26"/>
        <v>0</v>
      </c>
      <c r="L547" s="73">
        <f>_xlfn.XLOOKUP(A547,'SAPD GF as Pct of COSA GF'!A:A,'SAPD GF as Pct of COSA GF'!C:C)</f>
        <v>1561144617</v>
      </c>
      <c r="M547" s="19">
        <f t="shared" si="27"/>
        <v>5.3249390924300255E-6</v>
      </c>
    </row>
    <row r="548" spans="1:13">
      <c r="A548">
        <v>2022</v>
      </c>
      <c r="B548" t="s">
        <v>89</v>
      </c>
      <c r="C548" s="25" t="s">
        <v>177</v>
      </c>
      <c r="D548" s="25" t="s">
        <v>196</v>
      </c>
      <c r="E548" s="65">
        <v>0</v>
      </c>
      <c r="F548" s="65">
        <v>4689374</v>
      </c>
      <c r="G548" s="65">
        <f t="shared" si="25"/>
        <v>4689374</v>
      </c>
      <c r="H548" s="23">
        <f>ROUND(IF($A548 ='Inflation Constants Table'!$E$1,E548,E548*(_xlfn.XLOOKUP($A548,'Inflation Constants Table'!$A:$A,'Inflation Constants Table'!$B:$B,0))),0)</f>
        <v>0</v>
      </c>
      <c r="I548" s="23">
        <f>ROUND(IF($A548 ='Inflation Constants Table'!$E$1,F548,F548*(_xlfn.XLOOKUP($A548,'Inflation Constants Table'!$A:$A,'Inflation Constants Table'!$B:$B,0))),0)</f>
        <v>5392780</v>
      </c>
      <c r="J548" s="23">
        <f>ROUND(IF($A548 ='Inflation Constants Table'!$E$1,G548,G548*(_xlfn.XLOOKUP($A548,'Inflation Constants Table'!$A:$A,'Inflation Constants Table'!$B:$B,0))),0)</f>
        <v>5392780</v>
      </c>
      <c r="K548" s="19">
        <f t="shared" si="26"/>
        <v>0</v>
      </c>
      <c r="L548" s="73">
        <f>_xlfn.XLOOKUP(A548,'SAPD GF as Pct of COSA GF'!A:A,'SAPD GF as Pct of COSA GF'!C:C)</f>
        <v>1561144617</v>
      </c>
      <c r="M548" s="19">
        <f t="shared" si="27"/>
        <v>3.4543756813274142E-3</v>
      </c>
    </row>
    <row r="549" spans="1:13">
      <c r="A549">
        <v>2022</v>
      </c>
      <c r="B549" t="s">
        <v>89</v>
      </c>
      <c r="C549" s="25" t="s">
        <v>177</v>
      </c>
      <c r="D549" s="25" t="s">
        <v>197</v>
      </c>
      <c r="E549" s="65">
        <v>0</v>
      </c>
      <c r="F549" s="65">
        <v>33626</v>
      </c>
      <c r="G549" s="65">
        <f t="shared" si="25"/>
        <v>33626</v>
      </c>
      <c r="H549" s="23">
        <f>ROUND(IF($A549 ='Inflation Constants Table'!$E$1,E549,E549*(_xlfn.XLOOKUP($A549,'Inflation Constants Table'!$A:$A,'Inflation Constants Table'!$B:$B,0))),0)</f>
        <v>0</v>
      </c>
      <c r="I549" s="23">
        <f>ROUND(IF($A549 ='Inflation Constants Table'!$E$1,F549,F549*(_xlfn.XLOOKUP($A549,'Inflation Constants Table'!$A:$A,'Inflation Constants Table'!$B:$B,0))),0)</f>
        <v>38670</v>
      </c>
      <c r="J549" s="23">
        <f>ROUND(IF($A549 ='Inflation Constants Table'!$E$1,G549,G549*(_xlfn.XLOOKUP($A549,'Inflation Constants Table'!$A:$A,'Inflation Constants Table'!$B:$B,0))),0)</f>
        <v>38670</v>
      </c>
      <c r="K549" s="19">
        <f t="shared" si="26"/>
        <v>0</v>
      </c>
      <c r="L549" s="73">
        <f>_xlfn.XLOOKUP(A549,'SAPD GF as Pct of COSA GF'!A:A,'SAPD GF as Pct of COSA GF'!C:C)</f>
        <v>1561144617</v>
      </c>
      <c r="M549" s="19">
        <f t="shared" si="27"/>
        <v>2.4770286864461576E-5</v>
      </c>
    </row>
    <row r="550" spans="1:13">
      <c r="A550">
        <v>2022</v>
      </c>
      <c r="B550" t="s">
        <v>89</v>
      </c>
      <c r="C550" s="25" t="s">
        <v>177</v>
      </c>
      <c r="D550" s="25" t="s">
        <v>198</v>
      </c>
      <c r="E550" s="65">
        <v>6201933</v>
      </c>
      <c r="F550" s="65">
        <v>2009977</v>
      </c>
      <c r="G550" s="65">
        <f t="shared" si="25"/>
        <v>8211910</v>
      </c>
      <c r="H550" s="23">
        <f>ROUND(IF($A550 ='Inflation Constants Table'!$E$1,E550,E550*(_xlfn.XLOOKUP($A550,'Inflation Constants Table'!$A:$A,'Inflation Constants Table'!$B:$B,0))),0)</f>
        <v>7132223</v>
      </c>
      <c r="I550" s="23">
        <f>ROUND(IF($A550 ='Inflation Constants Table'!$E$1,F550,F550*(_xlfn.XLOOKUP($A550,'Inflation Constants Table'!$A:$A,'Inflation Constants Table'!$B:$B,0))),0)</f>
        <v>2311474</v>
      </c>
      <c r="J550" s="23">
        <f>ROUND(IF($A550 ='Inflation Constants Table'!$E$1,G550,G550*(_xlfn.XLOOKUP($A550,'Inflation Constants Table'!$A:$A,'Inflation Constants Table'!$B:$B,0))),0)</f>
        <v>9443697</v>
      </c>
      <c r="K550" s="19">
        <f t="shared" si="26"/>
        <v>0.75523632323231038</v>
      </c>
      <c r="L550" s="73">
        <f>_xlfn.XLOOKUP(A550,'SAPD GF as Pct of COSA GF'!A:A,'SAPD GF as Pct of COSA GF'!C:C)</f>
        <v>1561144617</v>
      </c>
      <c r="M550" s="19">
        <f t="shared" si="27"/>
        <v>6.0492134406789555E-3</v>
      </c>
    </row>
    <row r="551" spans="1:13">
      <c r="A551">
        <v>2022</v>
      </c>
      <c r="B551" t="s">
        <v>89</v>
      </c>
      <c r="C551" s="25" t="s">
        <v>199</v>
      </c>
      <c r="D551" s="25" t="s">
        <v>200</v>
      </c>
      <c r="E551" s="65">
        <v>0</v>
      </c>
      <c r="F551" s="65">
        <v>274545</v>
      </c>
      <c r="G551" s="65">
        <f t="shared" si="25"/>
        <v>274545</v>
      </c>
      <c r="H551" s="23">
        <f>ROUND(IF($A551 ='Inflation Constants Table'!$E$1,E551,E551*(_xlfn.XLOOKUP($A551,'Inflation Constants Table'!$A:$A,'Inflation Constants Table'!$B:$B,0))),0)</f>
        <v>0</v>
      </c>
      <c r="I551" s="23">
        <f>ROUND(IF($A551 ='Inflation Constants Table'!$E$1,F551,F551*(_xlfn.XLOOKUP($A551,'Inflation Constants Table'!$A:$A,'Inflation Constants Table'!$B:$B,0))),0)</f>
        <v>315727</v>
      </c>
      <c r="J551" s="23">
        <f>ROUND(IF($A551 ='Inflation Constants Table'!$E$1,G551,G551*(_xlfn.XLOOKUP($A551,'Inflation Constants Table'!$A:$A,'Inflation Constants Table'!$B:$B,0))),0)</f>
        <v>315727</v>
      </c>
      <c r="K551" s="19">
        <f t="shared" si="26"/>
        <v>0</v>
      </c>
      <c r="L551" s="73">
        <f>_xlfn.XLOOKUP(A551,'SAPD GF as Pct of COSA GF'!A:A,'SAPD GF as Pct of COSA GF'!C:C)</f>
        <v>1561144617</v>
      </c>
      <c r="M551" s="19">
        <f t="shared" si="27"/>
        <v>2.022407127193137E-4</v>
      </c>
    </row>
    <row r="552" spans="1:13">
      <c r="A552">
        <v>2022</v>
      </c>
      <c r="B552" t="s">
        <v>89</v>
      </c>
      <c r="C552" s="25" t="s">
        <v>199</v>
      </c>
      <c r="D552" s="25" t="s">
        <v>201</v>
      </c>
      <c r="E552" s="65">
        <v>0</v>
      </c>
      <c r="F552" s="65">
        <v>1628944</v>
      </c>
      <c r="G552" s="65">
        <f t="shared" si="25"/>
        <v>1628944</v>
      </c>
      <c r="H552" s="23">
        <f>ROUND(IF($A552 ='Inflation Constants Table'!$E$1,E552,E552*(_xlfn.XLOOKUP($A552,'Inflation Constants Table'!$A:$A,'Inflation Constants Table'!$B:$B,0))),0)</f>
        <v>0</v>
      </c>
      <c r="I552" s="23">
        <f>ROUND(IF($A552 ='Inflation Constants Table'!$E$1,F552,F552*(_xlfn.XLOOKUP($A552,'Inflation Constants Table'!$A:$A,'Inflation Constants Table'!$B:$B,0))),0)</f>
        <v>1873286</v>
      </c>
      <c r="J552" s="23">
        <f>ROUND(IF($A552 ='Inflation Constants Table'!$E$1,G552,G552*(_xlfn.XLOOKUP($A552,'Inflation Constants Table'!$A:$A,'Inflation Constants Table'!$B:$B,0))),0)</f>
        <v>1873286</v>
      </c>
      <c r="K552" s="19">
        <f t="shared" si="26"/>
        <v>0</v>
      </c>
      <c r="L552" s="73">
        <f>_xlfn.XLOOKUP(A552,'SAPD GF as Pct of COSA GF'!A:A,'SAPD GF as Pct of COSA GF'!C:C)</f>
        <v>1561144617</v>
      </c>
      <c r="M552" s="19">
        <f t="shared" si="27"/>
        <v>1.1999439255024507E-3</v>
      </c>
    </row>
    <row r="553" spans="1:13">
      <c r="A553">
        <v>2022</v>
      </c>
      <c r="B553" t="s">
        <v>89</v>
      </c>
      <c r="C553" s="25" t="s">
        <v>199</v>
      </c>
      <c r="D553" s="25" t="s">
        <v>204</v>
      </c>
      <c r="E553" s="65">
        <v>0</v>
      </c>
      <c r="F553" s="65">
        <v>1564238</v>
      </c>
      <c r="G553" s="65">
        <f t="shared" si="25"/>
        <v>1564238</v>
      </c>
      <c r="H553" s="23">
        <f>ROUND(IF($A553 ='Inflation Constants Table'!$E$1,E553,E553*(_xlfn.XLOOKUP($A553,'Inflation Constants Table'!$A:$A,'Inflation Constants Table'!$B:$B,0))),0)</f>
        <v>0</v>
      </c>
      <c r="I553" s="23">
        <f>ROUND(IF($A553 ='Inflation Constants Table'!$E$1,F553,F553*(_xlfn.XLOOKUP($A553,'Inflation Constants Table'!$A:$A,'Inflation Constants Table'!$B:$B,0))),0)</f>
        <v>1798874</v>
      </c>
      <c r="J553" s="23">
        <f>ROUND(IF($A553 ='Inflation Constants Table'!$E$1,G553,G553*(_xlfn.XLOOKUP($A553,'Inflation Constants Table'!$A:$A,'Inflation Constants Table'!$B:$B,0))),0)</f>
        <v>1798874</v>
      </c>
      <c r="K553" s="19">
        <f t="shared" si="26"/>
        <v>0</v>
      </c>
      <c r="L553" s="73">
        <f>_xlfn.XLOOKUP(A553,'SAPD GF as Pct of COSA GF'!A:A,'SAPD GF as Pct of COSA GF'!C:C)</f>
        <v>1561144617</v>
      </c>
      <c r="M553" s="19">
        <f t="shared" si="27"/>
        <v>1.1522788987075629E-3</v>
      </c>
    </row>
    <row r="554" spans="1:13">
      <c r="A554">
        <v>2022</v>
      </c>
      <c r="B554" t="s">
        <v>89</v>
      </c>
      <c r="C554" s="25" t="s">
        <v>199</v>
      </c>
      <c r="D554" s="25" t="s">
        <v>211</v>
      </c>
      <c r="E554" s="65">
        <v>0</v>
      </c>
      <c r="F554" s="65">
        <v>29888</v>
      </c>
      <c r="G554" s="65">
        <f t="shared" si="25"/>
        <v>29888</v>
      </c>
      <c r="H554" s="23">
        <f>ROUND(IF($A554 ='Inflation Constants Table'!$E$1,E554,E554*(_xlfn.XLOOKUP($A554,'Inflation Constants Table'!$A:$A,'Inflation Constants Table'!$B:$B,0))),0)</f>
        <v>0</v>
      </c>
      <c r="I554" s="23">
        <f>ROUND(IF($A554 ='Inflation Constants Table'!$E$1,F554,F554*(_xlfn.XLOOKUP($A554,'Inflation Constants Table'!$A:$A,'Inflation Constants Table'!$B:$B,0))),0)</f>
        <v>34371</v>
      </c>
      <c r="J554" s="23">
        <f>ROUND(IF($A554 ='Inflation Constants Table'!$E$1,G554,G554*(_xlfn.XLOOKUP($A554,'Inflation Constants Table'!$A:$A,'Inflation Constants Table'!$B:$B,0))),0)</f>
        <v>34371</v>
      </c>
      <c r="K554" s="19">
        <f t="shared" si="26"/>
        <v>0</v>
      </c>
      <c r="L554" s="73">
        <f>_xlfn.XLOOKUP(A554,'SAPD GF as Pct of COSA GF'!A:A,'SAPD GF as Pct of COSA GF'!C:C)</f>
        <v>1561144617</v>
      </c>
      <c r="M554" s="19">
        <f t="shared" si="27"/>
        <v>2.2016538138567596E-5</v>
      </c>
    </row>
    <row r="555" spans="1:13">
      <c r="A555">
        <v>2022</v>
      </c>
      <c r="B555" t="s">
        <v>89</v>
      </c>
      <c r="C555" s="25" t="s">
        <v>199</v>
      </c>
      <c r="D555" s="25" t="s">
        <v>206</v>
      </c>
      <c r="E555" s="65">
        <v>0</v>
      </c>
      <c r="F555" s="65">
        <v>587424</v>
      </c>
      <c r="G555" s="65">
        <f t="shared" si="25"/>
        <v>587424</v>
      </c>
      <c r="H555" s="23">
        <f>ROUND(IF($A555 ='Inflation Constants Table'!$E$1,E555,E555*(_xlfn.XLOOKUP($A555,'Inflation Constants Table'!$A:$A,'Inflation Constants Table'!$B:$B,0))),0)</f>
        <v>0</v>
      </c>
      <c r="I555" s="23">
        <f>ROUND(IF($A555 ='Inflation Constants Table'!$E$1,F555,F555*(_xlfn.XLOOKUP($A555,'Inflation Constants Table'!$A:$A,'Inflation Constants Table'!$B:$B,0))),0)</f>
        <v>675538</v>
      </c>
      <c r="J555" s="23">
        <f>ROUND(IF($A555 ='Inflation Constants Table'!$E$1,G555,G555*(_xlfn.XLOOKUP($A555,'Inflation Constants Table'!$A:$A,'Inflation Constants Table'!$B:$B,0))),0)</f>
        <v>675538</v>
      </c>
      <c r="K555" s="19">
        <f t="shared" si="26"/>
        <v>0</v>
      </c>
      <c r="L555" s="73">
        <f>_xlfn.XLOOKUP(A555,'SAPD GF as Pct of COSA GF'!A:A,'SAPD GF as Pct of COSA GF'!C:C)</f>
        <v>1561144617</v>
      </c>
      <c r="M555" s="19">
        <f t="shared" si="27"/>
        <v>4.3271968057524295E-4</v>
      </c>
    </row>
    <row r="556" spans="1:13">
      <c r="A556">
        <v>2022</v>
      </c>
      <c r="B556" t="s">
        <v>89</v>
      </c>
      <c r="C556" s="25" t="s">
        <v>207</v>
      </c>
      <c r="D556" s="25" t="s">
        <v>208</v>
      </c>
      <c r="E556" s="65">
        <v>2018518</v>
      </c>
      <c r="F556" s="65">
        <v>3685947</v>
      </c>
      <c r="G556" s="65">
        <f t="shared" si="25"/>
        <v>5704465</v>
      </c>
      <c r="H556" s="23">
        <f>ROUND(IF($A556 ='Inflation Constants Table'!$E$1,E556,E556*(_xlfn.XLOOKUP($A556,'Inflation Constants Table'!$A:$A,'Inflation Constants Table'!$B:$B,0))),0)</f>
        <v>2321296</v>
      </c>
      <c r="I556" s="23">
        <f>ROUND(IF($A556 ='Inflation Constants Table'!$E$1,F556,F556*(_xlfn.XLOOKUP($A556,'Inflation Constants Table'!$A:$A,'Inflation Constants Table'!$B:$B,0))),0)</f>
        <v>4238839</v>
      </c>
      <c r="J556" s="23">
        <f>ROUND(IF($A556 ='Inflation Constants Table'!$E$1,G556,G556*(_xlfn.XLOOKUP($A556,'Inflation Constants Table'!$A:$A,'Inflation Constants Table'!$B:$B,0))),0)</f>
        <v>6560135</v>
      </c>
      <c r="K556" s="19">
        <f t="shared" si="26"/>
        <v>0.35384881561126408</v>
      </c>
      <c r="L556" s="73">
        <f>_xlfn.XLOOKUP(A556,'SAPD GF as Pct of COSA GF'!A:A,'SAPD GF as Pct of COSA GF'!C:C)</f>
        <v>1561144617</v>
      </c>
      <c r="M556" s="19">
        <f t="shared" si="27"/>
        <v>4.2021315184793033E-3</v>
      </c>
    </row>
    <row r="557" spans="1:13">
      <c r="A557">
        <v>2021</v>
      </c>
      <c r="B557" t="s">
        <v>89</v>
      </c>
      <c r="C557" s="25" t="s">
        <v>90</v>
      </c>
      <c r="D557" s="25" t="s">
        <v>91</v>
      </c>
      <c r="E557" s="65">
        <v>182372837</v>
      </c>
      <c r="F557" s="65">
        <v>30235335</v>
      </c>
      <c r="G557" s="65">
        <f t="shared" si="25"/>
        <v>212608172</v>
      </c>
      <c r="H557" s="23">
        <f>ROUND(IF($A557 ='Inflation Constants Table'!$E$1,E557,E557*(_xlfn.XLOOKUP($A557,'Inflation Constants Table'!$A:$A,'Inflation Constants Table'!$B:$B,0))),0)</f>
        <v>226142318</v>
      </c>
      <c r="I557" s="23">
        <f>ROUND(IF($A557 ='Inflation Constants Table'!$E$1,F557,F557*(_xlfn.XLOOKUP($A557,'Inflation Constants Table'!$A:$A,'Inflation Constants Table'!$B:$B,0))),0)</f>
        <v>37491815</v>
      </c>
      <c r="J557" s="23">
        <f>ROUND(IF($A557 ='Inflation Constants Table'!$E$1,G557,G557*(_xlfn.XLOOKUP($A557,'Inflation Constants Table'!$A:$A,'Inflation Constants Table'!$B:$B,0))),0)</f>
        <v>263634133</v>
      </c>
      <c r="K557" s="19">
        <f t="shared" si="26"/>
        <v>0.85778846398466924</v>
      </c>
      <c r="L557" s="73">
        <f>_xlfn.XLOOKUP(A557,'SAPD GF as Pct of COSA GF'!A:A,'SAPD GF as Pct of COSA GF'!C:C)</f>
        <v>1596310579</v>
      </c>
      <c r="M557" s="19">
        <f t="shared" si="27"/>
        <v>0.16515215551922993</v>
      </c>
    </row>
    <row r="558" spans="1:13">
      <c r="A558">
        <v>2021</v>
      </c>
      <c r="B558" t="s">
        <v>89</v>
      </c>
      <c r="C558" s="25" t="s">
        <v>90</v>
      </c>
      <c r="D558" s="25" t="s">
        <v>92</v>
      </c>
      <c r="E558" s="65">
        <v>0</v>
      </c>
      <c r="F558" s="65">
        <v>70720</v>
      </c>
      <c r="G558" s="65">
        <f t="shared" si="25"/>
        <v>70720</v>
      </c>
      <c r="H558" s="23">
        <f>ROUND(IF($A558 ='Inflation Constants Table'!$E$1,E558,E558*(_xlfn.XLOOKUP($A558,'Inflation Constants Table'!$A:$A,'Inflation Constants Table'!$B:$B,0))),0)</f>
        <v>0</v>
      </c>
      <c r="I558" s="23">
        <f>ROUND(IF($A558 ='Inflation Constants Table'!$E$1,F558,F558*(_xlfn.XLOOKUP($A558,'Inflation Constants Table'!$A:$A,'Inflation Constants Table'!$B:$B,0))),0)</f>
        <v>87693</v>
      </c>
      <c r="J558" s="23">
        <f>ROUND(IF($A558 ='Inflation Constants Table'!$E$1,G558,G558*(_xlfn.XLOOKUP($A558,'Inflation Constants Table'!$A:$A,'Inflation Constants Table'!$B:$B,0))),0)</f>
        <v>87693</v>
      </c>
      <c r="K558" s="19">
        <f t="shared" si="26"/>
        <v>0</v>
      </c>
      <c r="L558" s="73">
        <f>_xlfn.XLOOKUP(A558,'SAPD GF as Pct of COSA GF'!A:A,'SAPD GF as Pct of COSA GF'!C:C)</f>
        <v>1596310579</v>
      </c>
      <c r="M558" s="19">
        <f t="shared" si="27"/>
        <v>5.4934798499509284E-5</v>
      </c>
    </row>
    <row r="559" spans="1:13">
      <c r="A559">
        <v>2021</v>
      </c>
      <c r="B559" t="s">
        <v>89</v>
      </c>
      <c r="C559" s="25" t="s">
        <v>90</v>
      </c>
      <c r="D559" s="25" t="s">
        <v>93</v>
      </c>
      <c r="E559" s="65">
        <v>14973213</v>
      </c>
      <c r="F559" s="65">
        <v>813454</v>
      </c>
      <c r="G559" s="65">
        <f t="shared" si="25"/>
        <v>15786667</v>
      </c>
      <c r="H559" s="23">
        <f>ROUND(IF($A559 ='Inflation Constants Table'!$E$1,E559,E559*(_xlfn.XLOOKUP($A559,'Inflation Constants Table'!$A:$A,'Inflation Constants Table'!$B:$B,0))),0)</f>
        <v>18566784</v>
      </c>
      <c r="I559" s="23">
        <f>ROUND(IF($A559 ='Inflation Constants Table'!$E$1,F559,F559*(_xlfn.XLOOKUP($A559,'Inflation Constants Table'!$A:$A,'Inflation Constants Table'!$B:$B,0))),0)</f>
        <v>1008683</v>
      </c>
      <c r="J559" s="23">
        <f>ROUND(IF($A559 ='Inflation Constants Table'!$E$1,G559,G559*(_xlfn.XLOOKUP($A559,'Inflation Constants Table'!$A:$A,'Inflation Constants Table'!$B:$B,0))),0)</f>
        <v>19575467</v>
      </c>
      <c r="K559" s="19">
        <f t="shared" si="26"/>
        <v>0.94847208498269797</v>
      </c>
      <c r="L559" s="73">
        <f>_xlfn.XLOOKUP(A559,'SAPD GF as Pct of COSA GF'!A:A,'SAPD GF as Pct of COSA GF'!C:C)</f>
        <v>1596310579</v>
      </c>
      <c r="M559" s="19">
        <f t="shared" si="27"/>
        <v>1.2262943851604957E-2</v>
      </c>
    </row>
    <row r="560" spans="1:13">
      <c r="A560">
        <v>2021</v>
      </c>
      <c r="B560" t="s">
        <v>89</v>
      </c>
      <c r="C560" s="25" t="s">
        <v>90</v>
      </c>
      <c r="D560" s="25" t="s">
        <v>94</v>
      </c>
      <c r="E560" s="65">
        <v>27871</v>
      </c>
      <c r="F560" s="65">
        <v>0</v>
      </c>
      <c r="G560" s="65">
        <f t="shared" si="25"/>
        <v>27871</v>
      </c>
      <c r="H560" s="23">
        <f>ROUND(IF($A560 ='Inflation Constants Table'!$E$1,E560,E560*(_xlfn.XLOOKUP($A560,'Inflation Constants Table'!$A:$A,'Inflation Constants Table'!$B:$B,0))),0)</f>
        <v>34560</v>
      </c>
      <c r="I560" s="23">
        <f>ROUND(IF($A560 ='Inflation Constants Table'!$E$1,F560,F560*(_xlfn.XLOOKUP($A560,'Inflation Constants Table'!$A:$A,'Inflation Constants Table'!$B:$B,0))),0)</f>
        <v>0</v>
      </c>
      <c r="J560" s="23">
        <f>ROUND(IF($A560 ='Inflation Constants Table'!$E$1,G560,G560*(_xlfn.XLOOKUP($A560,'Inflation Constants Table'!$A:$A,'Inflation Constants Table'!$B:$B,0))),0)</f>
        <v>34560</v>
      </c>
      <c r="K560" s="19">
        <f t="shared" si="26"/>
        <v>1</v>
      </c>
      <c r="L560" s="73">
        <f>_xlfn.XLOOKUP(A560,'SAPD GF as Pct of COSA GF'!A:A,'SAPD GF as Pct of COSA GF'!C:C)</f>
        <v>1596310579</v>
      </c>
      <c r="M560" s="19">
        <f t="shared" si="27"/>
        <v>2.1649922298735826E-5</v>
      </c>
    </row>
    <row r="561" spans="1:13">
      <c r="A561">
        <v>2021</v>
      </c>
      <c r="B561" t="s">
        <v>89</v>
      </c>
      <c r="C561" s="25" t="s">
        <v>90</v>
      </c>
      <c r="D561" s="25" t="s">
        <v>95</v>
      </c>
      <c r="E561" s="65">
        <v>6197391</v>
      </c>
      <c r="F561" s="65">
        <v>0</v>
      </c>
      <c r="G561" s="65">
        <f t="shared" si="25"/>
        <v>6197391</v>
      </c>
      <c r="H561" s="23">
        <f>ROUND(IF($A561 ='Inflation Constants Table'!$E$1,E561,E561*(_xlfn.XLOOKUP($A561,'Inflation Constants Table'!$A:$A,'Inflation Constants Table'!$B:$B,0))),0)</f>
        <v>7684765</v>
      </c>
      <c r="I561" s="23">
        <f>ROUND(IF($A561 ='Inflation Constants Table'!$E$1,F561,F561*(_xlfn.XLOOKUP($A561,'Inflation Constants Table'!$A:$A,'Inflation Constants Table'!$B:$B,0))),0)</f>
        <v>0</v>
      </c>
      <c r="J561" s="23">
        <f>ROUND(IF($A561 ='Inflation Constants Table'!$E$1,G561,G561*(_xlfn.XLOOKUP($A561,'Inflation Constants Table'!$A:$A,'Inflation Constants Table'!$B:$B,0))),0)</f>
        <v>7684765</v>
      </c>
      <c r="K561" s="19">
        <f t="shared" si="26"/>
        <v>1</v>
      </c>
      <c r="L561" s="73">
        <f>_xlfn.XLOOKUP(A561,'SAPD GF as Pct of COSA GF'!A:A,'SAPD GF as Pct of COSA GF'!C:C)</f>
        <v>1596310579</v>
      </c>
      <c r="M561" s="19">
        <f t="shared" si="27"/>
        <v>4.8140788522582356E-3</v>
      </c>
    </row>
    <row r="562" spans="1:13">
      <c r="A562">
        <v>2021</v>
      </c>
      <c r="B562" t="s">
        <v>89</v>
      </c>
      <c r="C562" s="25" t="s">
        <v>90</v>
      </c>
      <c r="D562" s="25" t="s">
        <v>96</v>
      </c>
      <c r="E562" s="65">
        <v>242016</v>
      </c>
      <c r="F562" s="65">
        <v>72000</v>
      </c>
      <c r="G562" s="65">
        <f t="shared" si="25"/>
        <v>314016</v>
      </c>
      <c r="H562" s="23">
        <f>ROUND(IF($A562 ='Inflation Constants Table'!$E$1,E562,E562*(_xlfn.XLOOKUP($A562,'Inflation Constants Table'!$A:$A,'Inflation Constants Table'!$B:$B,0))),0)</f>
        <v>300100</v>
      </c>
      <c r="I562" s="23">
        <f>ROUND(IF($A562 ='Inflation Constants Table'!$E$1,F562,F562*(_xlfn.XLOOKUP($A562,'Inflation Constants Table'!$A:$A,'Inflation Constants Table'!$B:$B,0))),0)</f>
        <v>89280</v>
      </c>
      <c r="J562" s="23">
        <f>ROUND(IF($A562 ='Inflation Constants Table'!$E$1,G562,G562*(_xlfn.XLOOKUP($A562,'Inflation Constants Table'!$A:$A,'Inflation Constants Table'!$B:$B,0))),0)</f>
        <v>389380</v>
      </c>
      <c r="K562" s="19">
        <f t="shared" si="26"/>
        <v>0.77071241460783813</v>
      </c>
      <c r="L562" s="73">
        <f>_xlfn.XLOOKUP(A562,'SAPD GF as Pct of COSA GF'!A:A,'SAPD GF as Pct of COSA GF'!C:C)</f>
        <v>1596310579</v>
      </c>
      <c r="M562" s="19">
        <f t="shared" si="27"/>
        <v>2.4392496367713415E-4</v>
      </c>
    </row>
    <row r="563" spans="1:13">
      <c r="A563">
        <v>2021</v>
      </c>
      <c r="B563" t="s">
        <v>89</v>
      </c>
      <c r="C563" s="25" t="s">
        <v>90</v>
      </c>
      <c r="D563" s="25" t="s">
        <v>97</v>
      </c>
      <c r="E563" s="65">
        <v>13688586</v>
      </c>
      <c r="F563" s="65">
        <v>0</v>
      </c>
      <c r="G563" s="65">
        <f t="shared" si="25"/>
        <v>13688586</v>
      </c>
      <c r="H563" s="23">
        <f>ROUND(IF($A563 ='Inflation Constants Table'!$E$1,E563,E563*(_xlfn.XLOOKUP($A563,'Inflation Constants Table'!$A:$A,'Inflation Constants Table'!$B:$B,0))),0)</f>
        <v>16973847</v>
      </c>
      <c r="I563" s="23">
        <f>ROUND(IF($A563 ='Inflation Constants Table'!$E$1,F563,F563*(_xlfn.XLOOKUP($A563,'Inflation Constants Table'!$A:$A,'Inflation Constants Table'!$B:$B,0))),0)</f>
        <v>0</v>
      </c>
      <c r="J563" s="23">
        <f>ROUND(IF($A563 ='Inflation Constants Table'!$E$1,G563,G563*(_xlfn.XLOOKUP($A563,'Inflation Constants Table'!$A:$A,'Inflation Constants Table'!$B:$B,0))),0)</f>
        <v>16973847</v>
      </c>
      <c r="K563" s="19">
        <f t="shared" si="26"/>
        <v>1</v>
      </c>
      <c r="L563" s="73">
        <f>_xlfn.XLOOKUP(A563,'SAPD GF as Pct of COSA GF'!A:A,'SAPD GF as Pct of COSA GF'!C:C)</f>
        <v>1596310579</v>
      </c>
      <c r="M563" s="19">
        <f t="shared" si="27"/>
        <v>1.0633173283004347E-2</v>
      </c>
    </row>
    <row r="564" spans="1:13">
      <c r="A564">
        <v>2021</v>
      </c>
      <c r="B564" t="s">
        <v>89</v>
      </c>
      <c r="C564" s="25" t="s">
        <v>90</v>
      </c>
      <c r="D564" s="25" t="s">
        <v>98</v>
      </c>
      <c r="E564" s="65">
        <v>6760236</v>
      </c>
      <c r="F564" s="65">
        <v>0</v>
      </c>
      <c r="G564" s="65">
        <f t="shared" si="25"/>
        <v>6760236</v>
      </c>
      <c r="H564" s="23">
        <f>ROUND(IF($A564 ='Inflation Constants Table'!$E$1,E564,E564*(_xlfn.XLOOKUP($A564,'Inflation Constants Table'!$A:$A,'Inflation Constants Table'!$B:$B,0))),0)</f>
        <v>8382693</v>
      </c>
      <c r="I564" s="23">
        <f>ROUND(IF($A564 ='Inflation Constants Table'!$E$1,F564,F564*(_xlfn.XLOOKUP($A564,'Inflation Constants Table'!$A:$A,'Inflation Constants Table'!$B:$B,0))),0)</f>
        <v>0</v>
      </c>
      <c r="J564" s="23">
        <f>ROUND(IF($A564 ='Inflation Constants Table'!$E$1,G564,G564*(_xlfn.XLOOKUP($A564,'Inflation Constants Table'!$A:$A,'Inflation Constants Table'!$B:$B,0))),0)</f>
        <v>8382693</v>
      </c>
      <c r="K564" s="19">
        <f t="shared" si="26"/>
        <v>1</v>
      </c>
      <c r="L564" s="73">
        <f>_xlfn.XLOOKUP(A564,'SAPD GF as Pct of COSA GF'!A:A,'SAPD GF as Pct of COSA GF'!C:C)</f>
        <v>1596310579</v>
      </c>
      <c r="M564" s="19">
        <f t="shared" si="27"/>
        <v>5.2512920169026835E-3</v>
      </c>
    </row>
    <row r="565" spans="1:13">
      <c r="A565">
        <v>2021</v>
      </c>
      <c r="B565" t="s">
        <v>89</v>
      </c>
      <c r="C565" s="25" t="s">
        <v>90</v>
      </c>
      <c r="D565" s="25" t="s">
        <v>99</v>
      </c>
      <c r="E565" s="65">
        <v>0</v>
      </c>
      <c r="F565" s="65">
        <v>198066</v>
      </c>
      <c r="G565" s="65">
        <f t="shared" si="25"/>
        <v>198066</v>
      </c>
      <c r="H565" s="23">
        <f>ROUND(IF($A565 ='Inflation Constants Table'!$E$1,E565,E565*(_xlfn.XLOOKUP($A565,'Inflation Constants Table'!$A:$A,'Inflation Constants Table'!$B:$B,0))),0)</f>
        <v>0</v>
      </c>
      <c r="I565" s="23">
        <f>ROUND(IF($A565 ='Inflation Constants Table'!$E$1,F565,F565*(_xlfn.XLOOKUP($A565,'Inflation Constants Table'!$A:$A,'Inflation Constants Table'!$B:$B,0))),0)</f>
        <v>245602</v>
      </c>
      <c r="J565" s="23">
        <f>ROUND(IF($A565 ='Inflation Constants Table'!$E$1,G565,G565*(_xlfn.XLOOKUP($A565,'Inflation Constants Table'!$A:$A,'Inflation Constants Table'!$B:$B,0))),0)</f>
        <v>245602</v>
      </c>
      <c r="K565" s="19">
        <f t="shared" si="26"/>
        <v>0</v>
      </c>
      <c r="L565" s="73">
        <f>_xlfn.XLOOKUP(A565,'SAPD GF as Pct of COSA GF'!A:A,'SAPD GF as Pct of COSA GF'!C:C)</f>
        <v>1596310579</v>
      </c>
      <c r="M565" s="19">
        <f t="shared" si="27"/>
        <v>1.5385602478050107E-4</v>
      </c>
    </row>
    <row r="566" spans="1:13">
      <c r="A566">
        <v>2021</v>
      </c>
      <c r="B566" t="s">
        <v>89</v>
      </c>
      <c r="C566" s="25" t="s">
        <v>90</v>
      </c>
      <c r="D566" s="25" t="s">
        <v>100</v>
      </c>
      <c r="E566" s="65">
        <v>3323458</v>
      </c>
      <c r="F566" s="65">
        <v>2312782</v>
      </c>
      <c r="G566" s="65">
        <f t="shared" si="25"/>
        <v>5636240</v>
      </c>
      <c r="H566" s="23">
        <f>ROUND(IF($A566 ='Inflation Constants Table'!$E$1,E566,E566*(_xlfn.XLOOKUP($A566,'Inflation Constants Table'!$A:$A,'Inflation Constants Table'!$B:$B,0))),0)</f>
        <v>4121088</v>
      </c>
      <c r="I566" s="23">
        <f>ROUND(IF($A566 ='Inflation Constants Table'!$E$1,F566,F566*(_xlfn.XLOOKUP($A566,'Inflation Constants Table'!$A:$A,'Inflation Constants Table'!$B:$B,0))),0)</f>
        <v>2867850</v>
      </c>
      <c r="J566" s="23">
        <f>ROUND(IF($A566 ='Inflation Constants Table'!$E$1,G566,G566*(_xlfn.XLOOKUP($A566,'Inflation Constants Table'!$A:$A,'Inflation Constants Table'!$B:$B,0))),0)</f>
        <v>6988938</v>
      </c>
      <c r="K566" s="19">
        <f t="shared" si="26"/>
        <v>0.58965868634118657</v>
      </c>
      <c r="L566" s="73">
        <f>_xlfn.XLOOKUP(A566,'SAPD GF as Pct of COSA GF'!A:A,'SAPD GF as Pct of COSA GF'!C:C)</f>
        <v>1596310579</v>
      </c>
      <c r="M566" s="19">
        <f t="shared" si="27"/>
        <v>4.3781818475313134E-3</v>
      </c>
    </row>
    <row r="567" spans="1:13">
      <c r="A567">
        <v>2021</v>
      </c>
      <c r="B567" t="s">
        <v>89</v>
      </c>
      <c r="C567" s="25" t="s">
        <v>90</v>
      </c>
      <c r="D567" s="25" t="s">
        <v>101</v>
      </c>
      <c r="E567" s="65">
        <v>0</v>
      </c>
      <c r="F567" s="65">
        <v>5410</v>
      </c>
      <c r="G567" s="65">
        <f t="shared" si="25"/>
        <v>5410</v>
      </c>
      <c r="H567" s="23">
        <f>ROUND(IF($A567 ='Inflation Constants Table'!$E$1,E567,E567*(_xlfn.XLOOKUP($A567,'Inflation Constants Table'!$A:$A,'Inflation Constants Table'!$B:$B,0))),0)</f>
        <v>0</v>
      </c>
      <c r="I567" s="23">
        <f>ROUND(IF($A567 ='Inflation Constants Table'!$E$1,F567,F567*(_xlfn.XLOOKUP($A567,'Inflation Constants Table'!$A:$A,'Inflation Constants Table'!$B:$B,0))),0)</f>
        <v>6708</v>
      </c>
      <c r="J567" s="23">
        <f>ROUND(IF($A567 ='Inflation Constants Table'!$E$1,G567,G567*(_xlfn.XLOOKUP($A567,'Inflation Constants Table'!$A:$A,'Inflation Constants Table'!$B:$B,0))),0)</f>
        <v>6708</v>
      </c>
      <c r="K567" s="19">
        <f t="shared" si="26"/>
        <v>0</v>
      </c>
      <c r="L567" s="73">
        <f>_xlfn.XLOOKUP(A567,'SAPD GF as Pct of COSA GF'!A:A,'SAPD GF as Pct of COSA GF'!C:C)</f>
        <v>1596310579</v>
      </c>
      <c r="M567" s="19">
        <f t="shared" si="27"/>
        <v>4.202189779511572E-6</v>
      </c>
    </row>
    <row r="568" spans="1:13">
      <c r="A568">
        <v>2021</v>
      </c>
      <c r="B568" t="s">
        <v>89</v>
      </c>
      <c r="C568" s="25" t="s">
        <v>90</v>
      </c>
      <c r="D568" s="25" t="s">
        <v>102</v>
      </c>
      <c r="E568" s="65">
        <v>184298</v>
      </c>
      <c r="F568" s="65">
        <v>30231</v>
      </c>
      <c r="G568" s="65">
        <f t="shared" si="25"/>
        <v>214529</v>
      </c>
      <c r="H568" s="23">
        <f>ROUND(IF($A568 ='Inflation Constants Table'!$E$1,E568,E568*(_xlfn.XLOOKUP($A568,'Inflation Constants Table'!$A:$A,'Inflation Constants Table'!$B:$B,0))),0)</f>
        <v>228530</v>
      </c>
      <c r="I568" s="23">
        <f>ROUND(IF($A568 ='Inflation Constants Table'!$E$1,F568,F568*(_xlfn.XLOOKUP($A568,'Inflation Constants Table'!$A:$A,'Inflation Constants Table'!$B:$B,0))),0)</f>
        <v>37486</v>
      </c>
      <c r="J568" s="23">
        <f>ROUND(IF($A568 ='Inflation Constants Table'!$E$1,G568,G568*(_xlfn.XLOOKUP($A568,'Inflation Constants Table'!$A:$A,'Inflation Constants Table'!$B:$B,0))),0)</f>
        <v>266016</v>
      </c>
      <c r="K568" s="19">
        <f t="shared" si="26"/>
        <v>0.85908366414050286</v>
      </c>
      <c r="L568" s="73">
        <f>_xlfn.XLOOKUP(A568,'SAPD GF as Pct of COSA GF'!A:A,'SAPD GF as Pct of COSA GF'!C:C)</f>
        <v>1596310579</v>
      </c>
      <c r="M568" s="19">
        <f t="shared" si="27"/>
        <v>1.6664426302721383E-4</v>
      </c>
    </row>
    <row r="569" spans="1:13">
      <c r="A569">
        <v>2021</v>
      </c>
      <c r="B569" t="s">
        <v>89</v>
      </c>
      <c r="C569" s="25" t="s">
        <v>90</v>
      </c>
      <c r="D569" s="25" t="s">
        <v>103</v>
      </c>
      <c r="E569" s="65">
        <v>588000</v>
      </c>
      <c r="F569" s="65">
        <v>0</v>
      </c>
      <c r="G569" s="65">
        <f t="shared" si="25"/>
        <v>588000</v>
      </c>
      <c r="H569" s="23">
        <f>ROUND(IF($A569 ='Inflation Constants Table'!$E$1,E569,E569*(_xlfn.XLOOKUP($A569,'Inflation Constants Table'!$A:$A,'Inflation Constants Table'!$B:$B,0))),0)</f>
        <v>729120</v>
      </c>
      <c r="I569" s="23">
        <f>ROUND(IF($A569 ='Inflation Constants Table'!$E$1,F569,F569*(_xlfn.XLOOKUP($A569,'Inflation Constants Table'!$A:$A,'Inflation Constants Table'!$B:$B,0))),0)</f>
        <v>0</v>
      </c>
      <c r="J569" s="23">
        <f>ROUND(IF($A569 ='Inflation Constants Table'!$E$1,G569,G569*(_xlfn.XLOOKUP($A569,'Inflation Constants Table'!$A:$A,'Inflation Constants Table'!$B:$B,0))),0)</f>
        <v>729120</v>
      </c>
      <c r="K569" s="19">
        <f t="shared" si="26"/>
        <v>1</v>
      </c>
      <c r="L569" s="73">
        <f>_xlfn.XLOOKUP(A569,'SAPD GF as Pct of COSA GF'!A:A,'SAPD GF as Pct of COSA GF'!C:C)</f>
        <v>1596310579</v>
      </c>
      <c r="M569" s="19">
        <f t="shared" si="27"/>
        <v>4.5675322183027394E-4</v>
      </c>
    </row>
    <row r="570" spans="1:13">
      <c r="A570">
        <v>2021</v>
      </c>
      <c r="B570" t="s">
        <v>89</v>
      </c>
      <c r="C570" s="25" t="s">
        <v>90</v>
      </c>
      <c r="D570" s="25" t="s">
        <v>104</v>
      </c>
      <c r="E570" s="65">
        <v>0</v>
      </c>
      <c r="F570" s="65">
        <v>475813</v>
      </c>
      <c r="G570" s="65">
        <f t="shared" si="25"/>
        <v>475813</v>
      </c>
      <c r="H570" s="23">
        <f>ROUND(IF($A570 ='Inflation Constants Table'!$E$1,E570,E570*(_xlfn.XLOOKUP($A570,'Inflation Constants Table'!$A:$A,'Inflation Constants Table'!$B:$B,0))),0)</f>
        <v>0</v>
      </c>
      <c r="I570" s="23">
        <f>ROUND(IF($A570 ='Inflation Constants Table'!$E$1,F570,F570*(_xlfn.XLOOKUP($A570,'Inflation Constants Table'!$A:$A,'Inflation Constants Table'!$B:$B,0))),0)</f>
        <v>590008</v>
      </c>
      <c r="J570" s="23">
        <f>ROUND(IF($A570 ='Inflation Constants Table'!$E$1,G570,G570*(_xlfn.XLOOKUP($A570,'Inflation Constants Table'!$A:$A,'Inflation Constants Table'!$B:$B,0))),0)</f>
        <v>590008</v>
      </c>
      <c r="K570" s="19">
        <f t="shared" si="26"/>
        <v>0</v>
      </c>
      <c r="L570" s="73">
        <f>_xlfn.XLOOKUP(A570,'SAPD GF as Pct of COSA GF'!A:A,'SAPD GF as Pct of COSA GF'!C:C)</f>
        <v>1596310579</v>
      </c>
      <c r="M570" s="19">
        <f t="shared" si="27"/>
        <v>3.6960727302177455E-4</v>
      </c>
    </row>
    <row r="571" spans="1:13">
      <c r="A571">
        <v>2021</v>
      </c>
      <c r="B571" t="s">
        <v>89</v>
      </c>
      <c r="C571" s="25" t="s">
        <v>90</v>
      </c>
      <c r="D571" s="25" t="s">
        <v>105</v>
      </c>
      <c r="E571" s="65">
        <v>0</v>
      </c>
      <c r="F571" s="65">
        <v>17483</v>
      </c>
      <c r="G571" s="65">
        <f t="shared" si="25"/>
        <v>17483</v>
      </c>
      <c r="H571" s="23">
        <f>ROUND(IF($A571 ='Inflation Constants Table'!$E$1,E571,E571*(_xlfn.XLOOKUP($A571,'Inflation Constants Table'!$A:$A,'Inflation Constants Table'!$B:$B,0))),0)</f>
        <v>0</v>
      </c>
      <c r="I571" s="23">
        <f>ROUND(IF($A571 ='Inflation Constants Table'!$E$1,F571,F571*(_xlfn.XLOOKUP($A571,'Inflation Constants Table'!$A:$A,'Inflation Constants Table'!$B:$B,0))),0)</f>
        <v>21679</v>
      </c>
      <c r="J571" s="23">
        <f>ROUND(IF($A571 ='Inflation Constants Table'!$E$1,G571,G571*(_xlfn.XLOOKUP($A571,'Inflation Constants Table'!$A:$A,'Inflation Constants Table'!$B:$B,0))),0)</f>
        <v>21679</v>
      </c>
      <c r="K571" s="19">
        <f t="shared" si="26"/>
        <v>0</v>
      </c>
      <c r="L571" s="73">
        <f>_xlfn.XLOOKUP(A571,'SAPD GF as Pct of COSA GF'!A:A,'SAPD GF as Pct of COSA GF'!C:C)</f>
        <v>1596310579</v>
      </c>
      <c r="M571" s="19">
        <f t="shared" si="27"/>
        <v>1.3580690553075636E-5</v>
      </c>
    </row>
    <row r="572" spans="1:13">
      <c r="A572">
        <v>2021</v>
      </c>
      <c r="B572" t="s">
        <v>89</v>
      </c>
      <c r="C572" s="25" t="s">
        <v>90</v>
      </c>
      <c r="D572" s="25" t="s">
        <v>106</v>
      </c>
      <c r="E572" s="65">
        <v>267445</v>
      </c>
      <c r="F572" s="65">
        <v>0</v>
      </c>
      <c r="G572" s="65">
        <f t="shared" si="25"/>
        <v>267445</v>
      </c>
      <c r="H572" s="23">
        <f>ROUND(IF($A572 ='Inflation Constants Table'!$E$1,E572,E572*(_xlfn.XLOOKUP($A572,'Inflation Constants Table'!$A:$A,'Inflation Constants Table'!$B:$B,0))),0)</f>
        <v>331632</v>
      </c>
      <c r="I572" s="23">
        <f>ROUND(IF($A572 ='Inflation Constants Table'!$E$1,F572,F572*(_xlfn.XLOOKUP($A572,'Inflation Constants Table'!$A:$A,'Inflation Constants Table'!$B:$B,0))),0)</f>
        <v>0</v>
      </c>
      <c r="J572" s="23">
        <f>ROUND(IF($A572 ='Inflation Constants Table'!$E$1,G572,G572*(_xlfn.XLOOKUP($A572,'Inflation Constants Table'!$A:$A,'Inflation Constants Table'!$B:$B,0))),0)</f>
        <v>331632</v>
      </c>
      <c r="K572" s="19">
        <f t="shared" si="26"/>
        <v>1</v>
      </c>
      <c r="L572" s="73">
        <f>_xlfn.XLOOKUP(A572,'SAPD GF as Pct of COSA GF'!A:A,'SAPD GF as Pct of COSA GF'!C:C)</f>
        <v>1596310579</v>
      </c>
      <c r="M572" s="19">
        <f t="shared" si="27"/>
        <v>2.0774904605828587E-4</v>
      </c>
    </row>
    <row r="573" spans="1:13">
      <c r="A573">
        <v>2021</v>
      </c>
      <c r="B573" t="s">
        <v>89</v>
      </c>
      <c r="C573" s="25" t="s">
        <v>90</v>
      </c>
      <c r="D573" s="25" t="s">
        <v>107</v>
      </c>
      <c r="E573" s="65">
        <v>46800</v>
      </c>
      <c r="F573" s="65">
        <v>12000</v>
      </c>
      <c r="G573" s="65">
        <f t="shared" si="25"/>
        <v>58800</v>
      </c>
      <c r="H573" s="23">
        <f>ROUND(IF($A573 ='Inflation Constants Table'!$E$1,E573,E573*(_xlfn.XLOOKUP($A573,'Inflation Constants Table'!$A:$A,'Inflation Constants Table'!$B:$B,0))),0)</f>
        <v>58032</v>
      </c>
      <c r="I573" s="23">
        <f>ROUND(IF($A573 ='Inflation Constants Table'!$E$1,F573,F573*(_xlfn.XLOOKUP($A573,'Inflation Constants Table'!$A:$A,'Inflation Constants Table'!$B:$B,0))),0)</f>
        <v>14880</v>
      </c>
      <c r="J573" s="23">
        <f>ROUND(IF($A573 ='Inflation Constants Table'!$E$1,G573,G573*(_xlfn.XLOOKUP($A573,'Inflation Constants Table'!$A:$A,'Inflation Constants Table'!$B:$B,0))),0)</f>
        <v>72912</v>
      </c>
      <c r="K573" s="19">
        <f t="shared" si="26"/>
        <v>0.79591836734693877</v>
      </c>
      <c r="L573" s="73">
        <f>_xlfn.XLOOKUP(A573,'SAPD GF as Pct of COSA GF'!A:A,'SAPD GF as Pct of COSA GF'!C:C)</f>
        <v>1596310579</v>
      </c>
      <c r="M573" s="19">
        <f t="shared" si="27"/>
        <v>4.5675322183027394E-5</v>
      </c>
    </row>
    <row r="574" spans="1:13">
      <c r="A574">
        <v>2021</v>
      </c>
      <c r="B574" t="s">
        <v>89</v>
      </c>
      <c r="C574" s="25" t="s">
        <v>90</v>
      </c>
      <c r="D574" s="25" t="s">
        <v>212</v>
      </c>
      <c r="E574" s="65">
        <v>0</v>
      </c>
      <c r="F574" s="65">
        <v>2340</v>
      </c>
      <c r="G574" s="65">
        <f t="shared" si="25"/>
        <v>2340</v>
      </c>
      <c r="H574" s="23">
        <f>ROUND(IF($A574 ='Inflation Constants Table'!$E$1,E574,E574*(_xlfn.XLOOKUP($A574,'Inflation Constants Table'!$A:$A,'Inflation Constants Table'!$B:$B,0))),0)</f>
        <v>0</v>
      </c>
      <c r="I574" s="23">
        <f>ROUND(IF($A574 ='Inflation Constants Table'!$E$1,F574,F574*(_xlfn.XLOOKUP($A574,'Inflation Constants Table'!$A:$A,'Inflation Constants Table'!$B:$B,0))),0)</f>
        <v>2902</v>
      </c>
      <c r="J574" s="23">
        <f>ROUND(IF($A574 ='Inflation Constants Table'!$E$1,G574,G574*(_xlfn.XLOOKUP($A574,'Inflation Constants Table'!$A:$A,'Inflation Constants Table'!$B:$B,0))),0)</f>
        <v>2902</v>
      </c>
      <c r="K574" s="19">
        <f t="shared" si="26"/>
        <v>0</v>
      </c>
      <c r="L574" s="73">
        <f>_xlfn.XLOOKUP(A574,'SAPD GF as Pct of COSA GF'!A:A,'SAPD GF as Pct of COSA GF'!C:C)</f>
        <v>1596310579</v>
      </c>
      <c r="M574" s="19">
        <f t="shared" si="27"/>
        <v>1.8179419708024123E-6</v>
      </c>
    </row>
    <row r="575" spans="1:13">
      <c r="A575">
        <v>2021</v>
      </c>
      <c r="B575" t="s">
        <v>89</v>
      </c>
      <c r="C575" s="25" t="s">
        <v>90</v>
      </c>
      <c r="D575" s="25" t="s">
        <v>108</v>
      </c>
      <c r="E575" s="65">
        <v>0</v>
      </c>
      <c r="F575" s="65">
        <v>6747</v>
      </c>
      <c r="G575" s="65">
        <f t="shared" si="25"/>
        <v>6747</v>
      </c>
      <c r="H575" s="23">
        <f>ROUND(IF($A575 ='Inflation Constants Table'!$E$1,E575,E575*(_xlfn.XLOOKUP($A575,'Inflation Constants Table'!$A:$A,'Inflation Constants Table'!$B:$B,0))),0)</f>
        <v>0</v>
      </c>
      <c r="I575" s="23">
        <f>ROUND(IF($A575 ='Inflation Constants Table'!$E$1,F575,F575*(_xlfn.XLOOKUP($A575,'Inflation Constants Table'!$A:$A,'Inflation Constants Table'!$B:$B,0))),0)</f>
        <v>8366</v>
      </c>
      <c r="J575" s="23">
        <f>ROUND(IF($A575 ='Inflation Constants Table'!$E$1,G575,G575*(_xlfn.XLOOKUP($A575,'Inflation Constants Table'!$A:$A,'Inflation Constants Table'!$B:$B,0))),0)</f>
        <v>8366</v>
      </c>
      <c r="K575" s="19">
        <f t="shared" si="26"/>
        <v>0</v>
      </c>
      <c r="L575" s="73">
        <f>_xlfn.XLOOKUP(A575,'SAPD GF as Pct of COSA GF'!A:A,'SAPD GF as Pct of COSA GF'!C:C)</f>
        <v>1596310579</v>
      </c>
      <c r="M575" s="19">
        <f t="shared" si="27"/>
        <v>5.2408347786812479E-6</v>
      </c>
    </row>
    <row r="576" spans="1:13">
      <c r="A576">
        <v>2021</v>
      </c>
      <c r="B576" t="s">
        <v>89</v>
      </c>
      <c r="C576" s="25" t="s">
        <v>90</v>
      </c>
      <c r="D576" s="25" t="s">
        <v>109</v>
      </c>
      <c r="E576" s="65">
        <v>5386755</v>
      </c>
      <c r="F576" s="65">
        <v>0</v>
      </c>
      <c r="G576" s="65">
        <f t="shared" si="25"/>
        <v>5386755</v>
      </c>
      <c r="H576" s="23">
        <f>ROUND(IF($A576 ='Inflation Constants Table'!$E$1,E576,E576*(_xlfn.XLOOKUP($A576,'Inflation Constants Table'!$A:$A,'Inflation Constants Table'!$B:$B,0))),0)</f>
        <v>6679576</v>
      </c>
      <c r="I576" s="23">
        <f>ROUND(IF($A576 ='Inflation Constants Table'!$E$1,F576,F576*(_xlfn.XLOOKUP($A576,'Inflation Constants Table'!$A:$A,'Inflation Constants Table'!$B:$B,0))),0)</f>
        <v>0</v>
      </c>
      <c r="J576" s="23">
        <f>ROUND(IF($A576 ='Inflation Constants Table'!$E$1,G576,G576*(_xlfn.XLOOKUP($A576,'Inflation Constants Table'!$A:$A,'Inflation Constants Table'!$B:$B,0))),0)</f>
        <v>6679576</v>
      </c>
      <c r="K576" s="19">
        <f t="shared" si="26"/>
        <v>1</v>
      </c>
      <c r="L576" s="73">
        <f>_xlfn.XLOOKUP(A576,'SAPD GF as Pct of COSA GF'!A:A,'SAPD GF as Pct of COSA GF'!C:C)</f>
        <v>1596310579</v>
      </c>
      <c r="M576" s="19">
        <f t="shared" si="27"/>
        <v>4.1843837207320798E-3</v>
      </c>
    </row>
    <row r="577" spans="1:13">
      <c r="A577">
        <v>2021</v>
      </c>
      <c r="B577" t="s">
        <v>89</v>
      </c>
      <c r="C577" s="25" t="s">
        <v>90</v>
      </c>
      <c r="D577" s="25" t="s">
        <v>214</v>
      </c>
      <c r="E577" s="65">
        <v>0</v>
      </c>
      <c r="F577" s="65">
        <v>15720</v>
      </c>
      <c r="G577" s="65">
        <f t="shared" si="25"/>
        <v>15720</v>
      </c>
      <c r="H577" s="23">
        <f>ROUND(IF($A577 ='Inflation Constants Table'!$E$1,E577,E577*(_xlfn.XLOOKUP($A577,'Inflation Constants Table'!$A:$A,'Inflation Constants Table'!$B:$B,0))),0)</f>
        <v>0</v>
      </c>
      <c r="I577" s="23">
        <f>ROUND(IF($A577 ='Inflation Constants Table'!$E$1,F577,F577*(_xlfn.XLOOKUP($A577,'Inflation Constants Table'!$A:$A,'Inflation Constants Table'!$B:$B,0))),0)</f>
        <v>19493</v>
      </c>
      <c r="J577" s="23">
        <f>ROUND(IF($A577 ='Inflation Constants Table'!$E$1,G577,G577*(_xlfn.XLOOKUP($A577,'Inflation Constants Table'!$A:$A,'Inflation Constants Table'!$B:$B,0))),0)</f>
        <v>19493</v>
      </c>
      <c r="K577" s="19">
        <f t="shared" si="26"/>
        <v>0</v>
      </c>
      <c r="L577" s="73">
        <f>_xlfn.XLOOKUP(A577,'SAPD GF as Pct of COSA GF'!A:A,'SAPD GF as Pct of COSA GF'!C:C)</f>
        <v>1596310579</v>
      </c>
      <c r="M577" s="19">
        <f t="shared" si="27"/>
        <v>1.2211282852119719E-5</v>
      </c>
    </row>
    <row r="578" spans="1:13">
      <c r="A578">
        <v>2021</v>
      </c>
      <c r="B578" t="s">
        <v>89</v>
      </c>
      <c r="C578" s="25" t="s">
        <v>90</v>
      </c>
      <c r="D578" s="25" t="s">
        <v>110</v>
      </c>
      <c r="E578" s="65">
        <v>24017397</v>
      </c>
      <c r="F578" s="65">
        <v>0</v>
      </c>
      <c r="G578" s="65">
        <f t="shared" si="25"/>
        <v>24017397</v>
      </c>
      <c r="H578" s="23">
        <f>ROUND(IF($A578 ='Inflation Constants Table'!$E$1,E578,E578*(_xlfn.XLOOKUP($A578,'Inflation Constants Table'!$A:$A,'Inflation Constants Table'!$B:$B,0))),0)</f>
        <v>29781572</v>
      </c>
      <c r="I578" s="23">
        <f>ROUND(IF($A578 ='Inflation Constants Table'!$E$1,F578,F578*(_xlfn.XLOOKUP($A578,'Inflation Constants Table'!$A:$A,'Inflation Constants Table'!$B:$B,0))),0)</f>
        <v>0</v>
      </c>
      <c r="J578" s="23">
        <f>ROUND(IF($A578 ='Inflation Constants Table'!$E$1,G578,G578*(_xlfn.XLOOKUP($A578,'Inflation Constants Table'!$A:$A,'Inflation Constants Table'!$B:$B,0))),0)</f>
        <v>29781572</v>
      </c>
      <c r="K578" s="19">
        <f t="shared" si="26"/>
        <v>1</v>
      </c>
      <c r="L578" s="73">
        <f>_xlfn.XLOOKUP(A578,'SAPD GF as Pct of COSA GF'!A:A,'SAPD GF as Pct of COSA GF'!C:C)</f>
        <v>1596310579</v>
      </c>
      <c r="M578" s="19">
        <f t="shared" si="27"/>
        <v>1.8656502307124033E-2</v>
      </c>
    </row>
    <row r="579" spans="1:13">
      <c r="A579">
        <v>2021</v>
      </c>
      <c r="B579" t="s">
        <v>89</v>
      </c>
      <c r="C579" s="25" t="s">
        <v>90</v>
      </c>
      <c r="D579" s="25" t="s">
        <v>111</v>
      </c>
      <c r="E579" s="65">
        <v>368880</v>
      </c>
      <c r="F579" s="65">
        <v>0</v>
      </c>
      <c r="G579" s="65">
        <f t="shared" ref="G579:G642" si="28">E579+F579</f>
        <v>368880</v>
      </c>
      <c r="H579" s="23">
        <f>ROUND(IF($A579 ='Inflation Constants Table'!$E$1,E579,E579*(_xlfn.XLOOKUP($A579,'Inflation Constants Table'!$A:$A,'Inflation Constants Table'!$B:$B,0))),0)</f>
        <v>457411</v>
      </c>
      <c r="I579" s="23">
        <f>ROUND(IF($A579 ='Inflation Constants Table'!$E$1,F579,F579*(_xlfn.XLOOKUP($A579,'Inflation Constants Table'!$A:$A,'Inflation Constants Table'!$B:$B,0))),0)</f>
        <v>0</v>
      </c>
      <c r="J579" s="23">
        <f>ROUND(IF($A579 ='Inflation Constants Table'!$E$1,G579,G579*(_xlfn.XLOOKUP($A579,'Inflation Constants Table'!$A:$A,'Inflation Constants Table'!$B:$B,0))),0)</f>
        <v>457411</v>
      </c>
      <c r="K579" s="19">
        <f t="shared" ref="K579:K642" si="29">IF(J579 = 0, 0, H579/J579)</f>
        <v>1</v>
      </c>
      <c r="L579" s="73">
        <f>_xlfn.XLOOKUP(A579,'SAPD GF as Pct of COSA GF'!A:A,'SAPD GF as Pct of COSA GF'!C:C)</f>
        <v>1596310579</v>
      </c>
      <c r="M579" s="19">
        <f t="shared" ref="M579:M642" si="30">J579/L579</f>
        <v>2.865426102021717E-4</v>
      </c>
    </row>
    <row r="580" spans="1:13">
      <c r="A580">
        <v>2021</v>
      </c>
      <c r="B580" t="s">
        <v>89</v>
      </c>
      <c r="C580" s="25" t="s">
        <v>90</v>
      </c>
      <c r="D580" s="25" t="s">
        <v>113</v>
      </c>
      <c r="E580" s="65">
        <v>202284</v>
      </c>
      <c r="F580" s="65">
        <v>0</v>
      </c>
      <c r="G580" s="65">
        <f t="shared" si="28"/>
        <v>202284</v>
      </c>
      <c r="H580" s="23">
        <f>ROUND(IF($A580 ='Inflation Constants Table'!$E$1,E580,E580*(_xlfn.XLOOKUP($A580,'Inflation Constants Table'!$A:$A,'Inflation Constants Table'!$B:$B,0))),0)</f>
        <v>250832</v>
      </c>
      <c r="I580" s="23">
        <f>ROUND(IF($A580 ='Inflation Constants Table'!$E$1,F580,F580*(_xlfn.XLOOKUP($A580,'Inflation Constants Table'!$A:$A,'Inflation Constants Table'!$B:$B,0))),0)</f>
        <v>0</v>
      </c>
      <c r="J580" s="23">
        <f>ROUND(IF($A580 ='Inflation Constants Table'!$E$1,G580,G580*(_xlfn.XLOOKUP($A580,'Inflation Constants Table'!$A:$A,'Inflation Constants Table'!$B:$B,0))),0)</f>
        <v>250832</v>
      </c>
      <c r="K580" s="19">
        <f t="shared" si="29"/>
        <v>1</v>
      </c>
      <c r="L580" s="73">
        <f>_xlfn.XLOOKUP(A580,'SAPD GF as Pct of COSA GF'!A:A,'SAPD GF as Pct of COSA GF'!C:C)</f>
        <v>1596310579</v>
      </c>
      <c r="M580" s="19">
        <f t="shared" si="30"/>
        <v>1.5713232957281553E-4</v>
      </c>
    </row>
    <row r="581" spans="1:13">
      <c r="A581">
        <v>2021</v>
      </c>
      <c r="B581" t="s">
        <v>89</v>
      </c>
      <c r="C581" s="25" t="s">
        <v>90</v>
      </c>
      <c r="D581" s="25" t="s">
        <v>114</v>
      </c>
      <c r="E581" s="65">
        <v>51585155</v>
      </c>
      <c r="F581" s="65">
        <v>0</v>
      </c>
      <c r="G581" s="65">
        <f t="shared" si="28"/>
        <v>51585155</v>
      </c>
      <c r="H581" s="23">
        <f>ROUND(IF($A581 ='Inflation Constants Table'!$E$1,E581,E581*(_xlfn.XLOOKUP($A581,'Inflation Constants Table'!$A:$A,'Inflation Constants Table'!$B:$B,0))),0)</f>
        <v>63965592</v>
      </c>
      <c r="I581" s="23">
        <f>ROUND(IF($A581 ='Inflation Constants Table'!$E$1,F581,F581*(_xlfn.XLOOKUP($A581,'Inflation Constants Table'!$A:$A,'Inflation Constants Table'!$B:$B,0))),0)</f>
        <v>0</v>
      </c>
      <c r="J581" s="23">
        <f>ROUND(IF($A581 ='Inflation Constants Table'!$E$1,G581,G581*(_xlfn.XLOOKUP($A581,'Inflation Constants Table'!$A:$A,'Inflation Constants Table'!$B:$B,0))),0)</f>
        <v>63965592</v>
      </c>
      <c r="K581" s="19">
        <f t="shared" si="29"/>
        <v>1</v>
      </c>
      <c r="L581" s="73">
        <f>_xlfn.XLOOKUP(A581,'SAPD GF as Pct of COSA GF'!A:A,'SAPD GF as Pct of COSA GF'!C:C)</f>
        <v>1596310579</v>
      </c>
      <c r="M581" s="19">
        <f t="shared" si="30"/>
        <v>4.0070893998629571E-2</v>
      </c>
    </row>
    <row r="582" spans="1:13">
      <c r="A582">
        <v>2021</v>
      </c>
      <c r="B582" t="s">
        <v>89</v>
      </c>
      <c r="C582" s="25" t="s">
        <v>90</v>
      </c>
      <c r="D582" s="25" t="s">
        <v>115</v>
      </c>
      <c r="E582" s="65">
        <v>923444</v>
      </c>
      <c r="F582" s="65">
        <v>0</v>
      </c>
      <c r="G582" s="65">
        <f t="shared" si="28"/>
        <v>923444</v>
      </c>
      <c r="H582" s="23">
        <f>ROUND(IF($A582 ='Inflation Constants Table'!$E$1,E582,E582*(_xlfn.XLOOKUP($A582,'Inflation Constants Table'!$A:$A,'Inflation Constants Table'!$B:$B,0))),0)</f>
        <v>1145071</v>
      </c>
      <c r="I582" s="23">
        <f>ROUND(IF($A582 ='Inflation Constants Table'!$E$1,F582,F582*(_xlfn.XLOOKUP($A582,'Inflation Constants Table'!$A:$A,'Inflation Constants Table'!$B:$B,0))),0)</f>
        <v>0</v>
      </c>
      <c r="J582" s="23">
        <f>ROUND(IF($A582 ='Inflation Constants Table'!$E$1,G582,G582*(_xlfn.XLOOKUP($A582,'Inflation Constants Table'!$A:$A,'Inflation Constants Table'!$B:$B,0))),0)</f>
        <v>1145071</v>
      </c>
      <c r="K582" s="19">
        <f t="shared" si="29"/>
        <v>1</v>
      </c>
      <c r="L582" s="73">
        <f>_xlfn.XLOOKUP(A582,'SAPD GF as Pct of COSA GF'!A:A,'SAPD GF as Pct of COSA GF'!C:C)</f>
        <v>1596310579</v>
      </c>
      <c r="M582" s="19">
        <f t="shared" si="30"/>
        <v>7.1732344260809413E-4</v>
      </c>
    </row>
    <row r="583" spans="1:13">
      <c r="A583">
        <v>2021</v>
      </c>
      <c r="B583" t="s">
        <v>89</v>
      </c>
      <c r="C583" s="25" t="s">
        <v>90</v>
      </c>
      <c r="D583" s="25" t="s">
        <v>116</v>
      </c>
      <c r="E583" s="65">
        <v>2582756</v>
      </c>
      <c r="F583" s="65">
        <v>0</v>
      </c>
      <c r="G583" s="65">
        <f t="shared" si="28"/>
        <v>2582756</v>
      </c>
      <c r="H583" s="23">
        <f>ROUND(IF($A583 ='Inflation Constants Table'!$E$1,E583,E583*(_xlfn.XLOOKUP($A583,'Inflation Constants Table'!$A:$A,'Inflation Constants Table'!$B:$B,0))),0)</f>
        <v>3202617</v>
      </c>
      <c r="I583" s="23">
        <f>ROUND(IF($A583 ='Inflation Constants Table'!$E$1,F583,F583*(_xlfn.XLOOKUP($A583,'Inflation Constants Table'!$A:$A,'Inflation Constants Table'!$B:$B,0))),0)</f>
        <v>0</v>
      </c>
      <c r="J583" s="23">
        <f>ROUND(IF($A583 ='Inflation Constants Table'!$E$1,G583,G583*(_xlfn.XLOOKUP($A583,'Inflation Constants Table'!$A:$A,'Inflation Constants Table'!$B:$B,0))),0)</f>
        <v>3202617</v>
      </c>
      <c r="K583" s="19">
        <f t="shared" si="29"/>
        <v>1</v>
      </c>
      <c r="L583" s="73">
        <f>_xlfn.XLOOKUP(A583,'SAPD GF as Pct of COSA GF'!A:A,'SAPD GF as Pct of COSA GF'!C:C)</f>
        <v>1596310579</v>
      </c>
      <c r="M583" s="19">
        <f t="shared" si="30"/>
        <v>2.0062618403533113E-3</v>
      </c>
    </row>
    <row r="584" spans="1:13">
      <c r="A584">
        <v>2021</v>
      </c>
      <c r="B584" t="s">
        <v>89</v>
      </c>
      <c r="C584" s="25" t="s">
        <v>90</v>
      </c>
      <c r="D584" s="25" t="s">
        <v>117</v>
      </c>
      <c r="E584" s="65">
        <v>7457049</v>
      </c>
      <c r="F584" s="65">
        <v>0</v>
      </c>
      <c r="G584" s="65">
        <f t="shared" si="28"/>
        <v>7457049</v>
      </c>
      <c r="H584" s="23">
        <f>ROUND(IF($A584 ='Inflation Constants Table'!$E$1,E584,E584*(_xlfn.XLOOKUP($A584,'Inflation Constants Table'!$A:$A,'Inflation Constants Table'!$B:$B,0))),0)</f>
        <v>9246741</v>
      </c>
      <c r="I584" s="23">
        <f>ROUND(IF($A584 ='Inflation Constants Table'!$E$1,F584,F584*(_xlfn.XLOOKUP($A584,'Inflation Constants Table'!$A:$A,'Inflation Constants Table'!$B:$B,0))),0)</f>
        <v>0</v>
      </c>
      <c r="J584" s="23">
        <f>ROUND(IF($A584 ='Inflation Constants Table'!$E$1,G584,G584*(_xlfn.XLOOKUP($A584,'Inflation Constants Table'!$A:$A,'Inflation Constants Table'!$B:$B,0))),0)</f>
        <v>9246741</v>
      </c>
      <c r="K584" s="19">
        <f t="shared" si="29"/>
        <v>1</v>
      </c>
      <c r="L584" s="73">
        <f>_xlfn.XLOOKUP(A584,'SAPD GF as Pct of COSA GF'!A:A,'SAPD GF as Pct of COSA GF'!C:C)</f>
        <v>1596310579</v>
      </c>
      <c r="M584" s="19">
        <f t="shared" si="30"/>
        <v>5.7925701437076052E-3</v>
      </c>
    </row>
    <row r="585" spans="1:13">
      <c r="A585">
        <v>2021</v>
      </c>
      <c r="B585" t="s">
        <v>89</v>
      </c>
      <c r="C585" s="25" t="s">
        <v>90</v>
      </c>
      <c r="D585" s="25" t="s">
        <v>118</v>
      </c>
      <c r="E585" s="65">
        <v>4798800</v>
      </c>
      <c r="F585" s="65">
        <v>0</v>
      </c>
      <c r="G585" s="65">
        <f t="shared" si="28"/>
        <v>4798800</v>
      </c>
      <c r="H585" s="23">
        <f>ROUND(IF($A585 ='Inflation Constants Table'!$E$1,E585,E585*(_xlfn.XLOOKUP($A585,'Inflation Constants Table'!$A:$A,'Inflation Constants Table'!$B:$B,0))),0)</f>
        <v>5950512</v>
      </c>
      <c r="I585" s="23">
        <f>ROUND(IF($A585 ='Inflation Constants Table'!$E$1,F585,F585*(_xlfn.XLOOKUP($A585,'Inflation Constants Table'!$A:$A,'Inflation Constants Table'!$B:$B,0))),0)</f>
        <v>0</v>
      </c>
      <c r="J585" s="23">
        <f>ROUND(IF($A585 ='Inflation Constants Table'!$E$1,G585,G585*(_xlfn.XLOOKUP($A585,'Inflation Constants Table'!$A:$A,'Inflation Constants Table'!$B:$B,0))),0)</f>
        <v>5950512</v>
      </c>
      <c r="K585" s="19">
        <f t="shared" si="29"/>
        <v>1</v>
      </c>
      <c r="L585" s="73">
        <f>_xlfn.XLOOKUP(A585,'SAPD GF as Pct of COSA GF'!A:A,'SAPD GF as Pct of COSA GF'!C:C)</f>
        <v>1596310579</v>
      </c>
      <c r="M585" s="19">
        <f t="shared" si="30"/>
        <v>3.7276655797944193E-3</v>
      </c>
    </row>
    <row r="586" spans="1:13">
      <c r="A586">
        <v>2021</v>
      </c>
      <c r="B586" t="s">
        <v>89</v>
      </c>
      <c r="C586" s="25" t="s">
        <v>90</v>
      </c>
      <c r="D586" s="25" t="s">
        <v>119</v>
      </c>
      <c r="E586" s="65">
        <v>5047746</v>
      </c>
      <c r="F586" s="65">
        <v>0</v>
      </c>
      <c r="G586" s="65">
        <f t="shared" si="28"/>
        <v>5047746</v>
      </c>
      <c r="H586" s="23">
        <f>ROUND(IF($A586 ='Inflation Constants Table'!$E$1,E586,E586*(_xlfn.XLOOKUP($A586,'Inflation Constants Table'!$A:$A,'Inflation Constants Table'!$B:$B,0))),0)</f>
        <v>6259205</v>
      </c>
      <c r="I586" s="23">
        <f>ROUND(IF($A586 ='Inflation Constants Table'!$E$1,F586,F586*(_xlfn.XLOOKUP($A586,'Inflation Constants Table'!$A:$A,'Inflation Constants Table'!$B:$B,0))),0)</f>
        <v>0</v>
      </c>
      <c r="J586" s="23">
        <f>ROUND(IF($A586 ='Inflation Constants Table'!$E$1,G586,G586*(_xlfn.XLOOKUP($A586,'Inflation Constants Table'!$A:$A,'Inflation Constants Table'!$B:$B,0))),0)</f>
        <v>6259205</v>
      </c>
      <c r="K586" s="19">
        <f t="shared" si="29"/>
        <v>1</v>
      </c>
      <c r="L586" s="73">
        <f>_xlfn.XLOOKUP(A586,'SAPD GF as Pct of COSA GF'!A:A,'SAPD GF as Pct of COSA GF'!C:C)</f>
        <v>1596310579</v>
      </c>
      <c r="M586" s="19">
        <f t="shared" si="30"/>
        <v>3.9210446152158213E-3</v>
      </c>
    </row>
    <row r="587" spans="1:13">
      <c r="A587">
        <v>2021</v>
      </c>
      <c r="B587" t="s">
        <v>89</v>
      </c>
      <c r="C587" s="25" t="s">
        <v>90</v>
      </c>
      <c r="D587" s="25" t="s">
        <v>120</v>
      </c>
      <c r="E587" s="65">
        <v>10000</v>
      </c>
      <c r="F587" s="65">
        <v>0</v>
      </c>
      <c r="G587" s="65">
        <f t="shared" si="28"/>
        <v>10000</v>
      </c>
      <c r="H587" s="23">
        <f>ROUND(IF($A587 ='Inflation Constants Table'!$E$1,E587,E587*(_xlfn.XLOOKUP($A587,'Inflation Constants Table'!$A:$A,'Inflation Constants Table'!$B:$B,0))),0)</f>
        <v>12400</v>
      </c>
      <c r="I587" s="23">
        <f>ROUND(IF($A587 ='Inflation Constants Table'!$E$1,F587,F587*(_xlfn.XLOOKUP($A587,'Inflation Constants Table'!$A:$A,'Inflation Constants Table'!$B:$B,0))),0)</f>
        <v>0</v>
      </c>
      <c r="J587" s="23">
        <f>ROUND(IF($A587 ='Inflation Constants Table'!$E$1,G587,G587*(_xlfn.XLOOKUP($A587,'Inflation Constants Table'!$A:$A,'Inflation Constants Table'!$B:$B,0))),0)</f>
        <v>12400</v>
      </c>
      <c r="K587" s="19">
        <f t="shared" si="29"/>
        <v>1</v>
      </c>
      <c r="L587" s="73">
        <f>_xlfn.XLOOKUP(A587,'SAPD GF as Pct of COSA GF'!A:A,'SAPD GF as Pct of COSA GF'!C:C)</f>
        <v>1596310579</v>
      </c>
      <c r="M587" s="19">
        <f t="shared" si="30"/>
        <v>7.7679119358890115E-6</v>
      </c>
    </row>
    <row r="588" spans="1:13">
      <c r="A588">
        <v>2021</v>
      </c>
      <c r="B588" t="s">
        <v>89</v>
      </c>
      <c r="C588" s="25" t="s">
        <v>90</v>
      </c>
      <c r="D588" s="25" t="s">
        <v>121</v>
      </c>
      <c r="E588" s="65">
        <v>104588</v>
      </c>
      <c r="F588" s="65">
        <v>0</v>
      </c>
      <c r="G588" s="65">
        <f t="shared" si="28"/>
        <v>104588</v>
      </c>
      <c r="H588" s="23">
        <f>ROUND(IF($A588 ='Inflation Constants Table'!$E$1,E588,E588*(_xlfn.XLOOKUP($A588,'Inflation Constants Table'!$A:$A,'Inflation Constants Table'!$B:$B,0))),0)</f>
        <v>129689</v>
      </c>
      <c r="I588" s="23">
        <f>ROUND(IF($A588 ='Inflation Constants Table'!$E$1,F588,F588*(_xlfn.XLOOKUP($A588,'Inflation Constants Table'!$A:$A,'Inflation Constants Table'!$B:$B,0))),0)</f>
        <v>0</v>
      </c>
      <c r="J588" s="23">
        <f>ROUND(IF($A588 ='Inflation Constants Table'!$E$1,G588,G588*(_xlfn.XLOOKUP($A588,'Inflation Constants Table'!$A:$A,'Inflation Constants Table'!$B:$B,0))),0)</f>
        <v>129689</v>
      </c>
      <c r="K588" s="19">
        <f t="shared" si="29"/>
        <v>1</v>
      </c>
      <c r="L588" s="73">
        <f>_xlfn.XLOOKUP(A588,'SAPD GF as Pct of COSA GF'!A:A,'SAPD GF as Pct of COSA GF'!C:C)</f>
        <v>1596310579</v>
      </c>
      <c r="M588" s="19">
        <f t="shared" si="30"/>
        <v>8.1242962181734684E-5</v>
      </c>
    </row>
    <row r="589" spans="1:13">
      <c r="A589">
        <v>2021</v>
      </c>
      <c r="B589" t="s">
        <v>89</v>
      </c>
      <c r="C589" s="25" t="s">
        <v>90</v>
      </c>
      <c r="D589" s="25" t="s">
        <v>122</v>
      </c>
      <c r="E589" s="65">
        <v>0</v>
      </c>
      <c r="F589" s="65">
        <v>3714359</v>
      </c>
      <c r="G589" s="65">
        <f t="shared" si="28"/>
        <v>3714359</v>
      </c>
      <c r="H589" s="23">
        <f>ROUND(IF($A589 ='Inflation Constants Table'!$E$1,E589,E589*(_xlfn.XLOOKUP($A589,'Inflation Constants Table'!$A:$A,'Inflation Constants Table'!$B:$B,0))),0)</f>
        <v>0</v>
      </c>
      <c r="I589" s="23">
        <f>ROUND(IF($A589 ='Inflation Constants Table'!$E$1,F589,F589*(_xlfn.XLOOKUP($A589,'Inflation Constants Table'!$A:$A,'Inflation Constants Table'!$B:$B,0))),0)</f>
        <v>4605805</v>
      </c>
      <c r="J589" s="23">
        <f>ROUND(IF($A589 ='Inflation Constants Table'!$E$1,G589,G589*(_xlfn.XLOOKUP($A589,'Inflation Constants Table'!$A:$A,'Inflation Constants Table'!$B:$B,0))),0)</f>
        <v>4605805</v>
      </c>
      <c r="K589" s="19">
        <f t="shared" si="29"/>
        <v>0</v>
      </c>
      <c r="L589" s="73">
        <f>_xlfn.XLOOKUP(A589,'SAPD GF as Pct of COSA GF'!A:A,'SAPD GF as Pct of COSA GF'!C:C)</f>
        <v>1596310579</v>
      </c>
      <c r="M589" s="19">
        <f t="shared" si="30"/>
        <v>2.8852812607965557E-3</v>
      </c>
    </row>
    <row r="590" spans="1:13">
      <c r="A590">
        <v>2021</v>
      </c>
      <c r="B590" t="s">
        <v>89</v>
      </c>
      <c r="C590" s="25" t="s">
        <v>90</v>
      </c>
      <c r="D590" s="25" t="s">
        <v>123</v>
      </c>
      <c r="E590" s="65">
        <v>0</v>
      </c>
      <c r="F590" s="65">
        <v>20000</v>
      </c>
      <c r="G590" s="65">
        <f t="shared" si="28"/>
        <v>20000</v>
      </c>
      <c r="H590" s="23">
        <f>ROUND(IF($A590 ='Inflation Constants Table'!$E$1,E590,E590*(_xlfn.XLOOKUP($A590,'Inflation Constants Table'!$A:$A,'Inflation Constants Table'!$B:$B,0))),0)</f>
        <v>0</v>
      </c>
      <c r="I590" s="23">
        <f>ROUND(IF($A590 ='Inflation Constants Table'!$E$1,F590,F590*(_xlfn.XLOOKUP($A590,'Inflation Constants Table'!$A:$A,'Inflation Constants Table'!$B:$B,0))),0)</f>
        <v>24800</v>
      </c>
      <c r="J590" s="23">
        <f>ROUND(IF($A590 ='Inflation Constants Table'!$E$1,G590,G590*(_xlfn.XLOOKUP($A590,'Inflation Constants Table'!$A:$A,'Inflation Constants Table'!$B:$B,0))),0)</f>
        <v>24800</v>
      </c>
      <c r="K590" s="19">
        <f t="shared" si="29"/>
        <v>0</v>
      </c>
      <c r="L590" s="73">
        <f>_xlfn.XLOOKUP(A590,'SAPD GF as Pct of COSA GF'!A:A,'SAPD GF as Pct of COSA GF'!C:C)</f>
        <v>1596310579</v>
      </c>
      <c r="M590" s="19">
        <f t="shared" si="30"/>
        <v>1.5535823871778023E-5</v>
      </c>
    </row>
    <row r="591" spans="1:13">
      <c r="A591">
        <v>2021</v>
      </c>
      <c r="B591" t="s">
        <v>89</v>
      </c>
      <c r="C591" s="25" t="s">
        <v>90</v>
      </c>
      <c r="D591" s="25" t="s">
        <v>125</v>
      </c>
      <c r="E591" s="65">
        <v>39969927</v>
      </c>
      <c r="F591" s="65">
        <v>0</v>
      </c>
      <c r="G591" s="65">
        <f t="shared" si="28"/>
        <v>39969927</v>
      </c>
      <c r="H591" s="23">
        <f>ROUND(IF($A591 ='Inflation Constants Table'!$E$1,E591,E591*(_xlfn.XLOOKUP($A591,'Inflation Constants Table'!$A:$A,'Inflation Constants Table'!$B:$B,0))),0)</f>
        <v>49562709</v>
      </c>
      <c r="I591" s="23">
        <f>ROUND(IF($A591 ='Inflation Constants Table'!$E$1,F591,F591*(_xlfn.XLOOKUP($A591,'Inflation Constants Table'!$A:$A,'Inflation Constants Table'!$B:$B,0))),0)</f>
        <v>0</v>
      </c>
      <c r="J591" s="23">
        <f>ROUND(IF($A591 ='Inflation Constants Table'!$E$1,G591,G591*(_xlfn.XLOOKUP($A591,'Inflation Constants Table'!$A:$A,'Inflation Constants Table'!$B:$B,0))),0)</f>
        <v>49562709</v>
      </c>
      <c r="K591" s="19">
        <f t="shared" si="29"/>
        <v>1</v>
      </c>
      <c r="L591" s="73">
        <f>_xlfn.XLOOKUP(A591,'SAPD GF as Pct of COSA GF'!A:A,'SAPD GF as Pct of COSA GF'!C:C)</f>
        <v>1596310579</v>
      </c>
      <c r="M591" s="19">
        <f t="shared" si="30"/>
        <v>3.1048287001297886E-2</v>
      </c>
    </row>
    <row r="592" spans="1:13">
      <c r="A592">
        <v>2021</v>
      </c>
      <c r="B592" t="s">
        <v>89</v>
      </c>
      <c r="C592" s="25" t="s">
        <v>90</v>
      </c>
      <c r="D592" s="25" t="s">
        <v>126</v>
      </c>
      <c r="E592" s="65">
        <v>0</v>
      </c>
      <c r="F592" s="65">
        <v>5098348</v>
      </c>
      <c r="G592" s="65">
        <f t="shared" si="28"/>
        <v>5098348</v>
      </c>
      <c r="H592" s="23">
        <f>ROUND(IF($A592 ='Inflation Constants Table'!$E$1,E592,E592*(_xlfn.XLOOKUP($A592,'Inflation Constants Table'!$A:$A,'Inflation Constants Table'!$B:$B,0))),0)</f>
        <v>0</v>
      </c>
      <c r="I592" s="23">
        <f>ROUND(IF($A592 ='Inflation Constants Table'!$E$1,F592,F592*(_xlfn.XLOOKUP($A592,'Inflation Constants Table'!$A:$A,'Inflation Constants Table'!$B:$B,0))),0)</f>
        <v>6321952</v>
      </c>
      <c r="J592" s="23">
        <f>ROUND(IF($A592 ='Inflation Constants Table'!$E$1,G592,G592*(_xlfn.XLOOKUP($A592,'Inflation Constants Table'!$A:$A,'Inflation Constants Table'!$B:$B,0))),0)</f>
        <v>6321952</v>
      </c>
      <c r="K592" s="19">
        <f t="shared" si="29"/>
        <v>0</v>
      </c>
      <c r="L592" s="73">
        <f>_xlfn.XLOOKUP(A592,'SAPD GF as Pct of COSA GF'!A:A,'SAPD GF as Pct of COSA GF'!C:C)</f>
        <v>1596310579</v>
      </c>
      <c r="M592" s="19">
        <f t="shared" si="30"/>
        <v>3.9603521289449523E-3</v>
      </c>
    </row>
    <row r="593" spans="1:13">
      <c r="A593">
        <v>2021</v>
      </c>
      <c r="B593" t="s">
        <v>89</v>
      </c>
      <c r="C593" s="25" t="s">
        <v>90</v>
      </c>
      <c r="D593" s="25" t="s">
        <v>127</v>
      </c>
      <c r="E593" s="65">
        <v>0</v>
      </c>
      <c r="F593" s="65">
        <v>830817</v>
      </c>
      <c r="G593" s="65">
        <f t="shared" si="28"/>
        <v>830817</v>
      </c>
      <c r="H593" s="23">
        <f>ROUND(IF($A593 ='Inflation Constants Table'!$E$1,E593,E593*(_xlfn.XLOOKUP($A593,'Inflation Constants Table'!$A:$A,'Inflation Constants Table'!$B:$B,0))),0)</f>
        <v>0</v>
      </c>
      <c r="I593" s="23">
        <f>ROUND(IF($A593 ='Inflation Constants Table'!$E$1,F593,F593*(_xlfn.XLOOKUP($A593,'Inflation Constants Table'!$A:$A,'Inflation Constants Table'!$B:$B,0))),0)</f>
        <v>1030213</v>
      </c>
      <c r="J593" s="23">
        <f>ROUND(IF($A593 ='Inflation Constants Table'!$E$1,G593,G593*(_xlfn.XLOOKUP($A593,'Inflation Constants Table'!$A:$A,'Inflation Constants Table'!$B:$B,0))),0)</f>
        <v>1030213</v>
      </c>
      <c r="K593" s="19">
        <f t="shared" si="29"/>
        <v>0</v>
      </c>
      <c r="L593" s="73">
        <f>_xlfn.XLOOKUP(A593,'SAPD GF as Pct of COSA GF'!A:A,'SAPD GF as Pct of COSA GF'!C:C)</f>
        <v>1596310579</v>
      </c>
      <c r="M593" s="19">
        <f t="shared" si="30"/>
        <v>6.4537127896838924E-4</v>
      </c>
    </row>
    <row r="594" spans="1:13">
      <c r="A594">
        <v>2021</v>
      </c>
      <c r="B594" t="s">
        <v>89</v>
      </c>
      <c r="C594" s="25" t="s">
        <v>90</v>
      </c>
      <c r="D594" s="25" t="s">
        <v>129</v>
      </c>
      <c r="E594" s="65">
        <v>0</v>
      </c>
      <c r="F594" s="65">
        <v>-563357</v>
      </c>
      <c r="G594" s="65">
        <f t="shared" si="28"/>
        <v>-563357</v>
      </c>
      <c r="H594" s="23">
        <f>ROUND(IF($A594 ='Inflation Constants Table'!$E$1,E594,E594*(_xlfn.XLOOKUP($A594,'Inflation Constants Table'!$A:$A,'Inflation Constants Table'!$B:$B,0))),0)</f>
        <v>0</v>
      </c>
      <c r="I594" s="23">
        <f>ROUND(IF($A594 ='Inflation Constants Table'!$E$1,F594,F594*(_xlfn.XLOOKUP($A594,'Inflation Constants Table'!$A:$A,'Inflation Constants Table'!$B:$B,0))),0)</f>
        <v>-698563</v>
      </c>
      <c r="J594" s="23">
        <f>ROUND(IF($A594 ='Inflation Constants Table'!$E$1,G594,G594*(_xlfn.XLOOKUP($A594,'Inflation Constants Table'!$A:$A,'Inflation Constants Table'!$B:$B,0))),0)</f>
        <v>-698563</v>
      </c>
      <c r="K594" s="19">
        <f t="shared" si="29"/>
        <v>0</v>
      </c>
      <c r="L594" s="73">
        <f>_xlfn.XLOOKUP(A594,'SAPD GF as Pct of COSA GF'!A:A,'SAPD GF as Pct of COSA GF'!C:C)</f>
        <v>1596310579</v>
      </c>
      <c r="M594" s="19">
        <f t="shared" si="30"/>
        <v>-4.3761095690890612E-4</v>
      </c>
    </row>
    <row r="595" spans="1:13">
      <c r="A595">
        <v>2021</v>
      </c>
      <c r="B595" t="s">
        <v>89</v>
      </c>
      <c r="C595" s="25" t="s">
        <v>130</v>
      </c>
      <c r="D595" s="25" t="s">
        <v>131</v>
      </c>
      <c r="E595" s="65">
        <v>0</v>
      </c>
      <c r="F595" s="65">
        <v>13955</v>
      </c>
      <c r="G595" s="65">
        <f t="shared" si="28"/>
        <v>13955</v>
      </c>
      <c r="H595" s="23">
        <f>ROUND(IF($A595 ='Inflation Constants Table'!$E$1,E595,E595*(_xlfn.XLOOKUP($A595,'Inflation Constants Table'!$A:$A,'Inflation Constants Table'!$B:$B,0))),0)</f>
        <v>0</v>
      </c>
      <c r="I595" s="23">
        <f>ROUND(IF($A595 ='Inflation Constants Table'!$E$1,F595,F595*(_xlfn.XLOOKUP($A595,'Inflation Constants Table'!$A:$A,'Inflation Constants Table'!$B:$B,0))),0)</f>
        <v>17304</v>
      </c>
      <c r="J595" s="23">
        <f>ROUND(IF($A595 ='Inflation Constants Table'!$E$1,G595,G595*(_xlfn.XLOOKUP($A595,'Inflation Constants Table'!$A:$A,'Inflation Constants Table'!$B:$B,0))),0)</f>
        <v>17304</v>
      </c>
      <c r="K595" s="19">
        <f t="shared" si="29"/>
        <v>0</v>
      </c>
      <c r="L595" s="73">
        <f>_xlfn.XLOOKUP(A595,'SAPD GF as Pct of COSA GF'!A:A,'SAPD GF as Pct of COSA GF'!C:C)</f>
        <v>1596310579</v>
      </c>
      <c r="M595" s="19">
        <f t="shared" si="30"/>
        <v>1.0839995817630925E-5</v>
      </c>
    </row>
    <row r="596" spans="1:13">
      <c r="A596">
        <v>2021</v>
      </c>
      <c r="B596" t="s">
        <v>89</v>
      </c>
      <c r="C596" s="25" t="s">
        <v>130</v>
      </c>
      <c r="D596" s="58" t="s">
        <v>132</v>
      </c>
      <c r="E596" s="65">
        <v>227105</v>
      </c>
      <c r="F596" s="65">
        <v>4027006</v>
      </c>
      <c r="G596" s="65">
        <f t="shared" si="28"/>
        <v>4254111</v>
      </c>
      <c r="H596" s="23">
        <f>ROUND(IF($A596 ='Inflation Constants Table'!$E$1,E596,E596*(_xlfn.XLOOKUP($A596,'Inflation Constants Table'!$A:$A,'Inflation Constants Table'!$B:$B,0))),0)</f>
        <v>281610</v>
      </c>
      <c r="I596" s="23">
        <f>ROUND(IF($A596 ='Inflation Constants Table'!$E$1,F596,F596*(_xlfn.XLOOKUP($A596,'Inflation Constants Table'!$A:$A,'Inflation Constants Table'!$B:$B,0))),0)</f>
        <v>4993487</v>
      </c>
      <c r="J596" s="23">
        <f>ROUND(IF($A596 ='Inflation Constants Table'!$E$1,G596,G596*(_xlfn.XLOOKUP($A596,'Inflation Constants Table'!$A:$A,'Inflation Constants Table'!$B:$B,0))),0)</f>
        <v>5275098</v>
      </c>
      <c r="K596" s="19">
        <f t="shared" si="29"/>
        <v>5.3384790197262687E-2</v>
      </c>
      <c r="L596" s="73">
        <f>_xlfn.XLOOKUP(A596,'SAPD GF as Pct of COSA GF'!A:A,'SAPD GF as Pct of COSA GF'!C:C)</f>
        <v>1596310579</v>
      </c>
      <c r="M596" s="19">
        <f t="shared" si="30"/>
        <v>3.3045561868696983E-3</v>
      </c>
    </row>
    <row r="597" spans="1:13">
      <c r="A597">
        <v>2021</v>
      </c>
      <c r="B597" t="s">
        <v>89</v>
      </c>
      <c r="C597" s="25" t="s">
        <v>130</v>
      </c>
      <c r="D597" s="25" t="s">
        <v>215</v>
      </c>
      <c r="E597" s="65">
        <v>0</v>
      </c>
      <c r="F597" s="65">
        <v>5512</v>
      </c>
      <c r="G597" s="65">
        <f t="shared" si="28"/>
        <v>5512</v>
      </c>
      <c r="H597" s="23">
        <f>ROUND(IF($A597 ='Inflation Constants Table'!$E$1,E597,E597*(_xlfn.XLOOKUP($A597,'Inflation Constants Table'!$A:$A,'Inflation Constants Table'!$B:$B,0))),0)</f>
        <v>0</v>
      </c>
      <c r="I597" s="23">
        <f>ROUND(IF($A597 ='Inflation Constants Table'!$E$1,F597,F597*(_xlfn.XLOOKUP($A597,'Inflation Constants Table'!$A:$A,'Inflation Constants Table'!$B:$B,0))),0)</f>
        <v>6835</v>
      </c>
      <c r="J597" s="23">
        <f>ROUND(IF($A597 ='Inflation Constants Table'!$E$1,G597,G597*(_xlfn.XLOOKUP($A597,'Inflation Constants Table'!$A:$A,'Inflation Constants Table'!$B:$B,0))),0)</f>
        <v>6835</v>
      </c>
      <c r="K597" s="19">
        <f t="shared" si="29"/>
        <v>0</v>
      </c>
      <c r="L597" s="73">
        <f>_xlfn.XLOOKUP(A597,'SAPD GF as Pct of COSA GF'!A:A,'SAPD GF as Pct of COSA GF'!C:C)</f>
        <v>1596310579</v>
      </c>
      <c r="M597" s="19">
        <f t="shared" si="30"/>
        <v>4.2817482324033389E-6</v>
      </c>
    </row>
    <row r="598" spans="1:13">
      <c r="A598">
        <v>2021</v>
      </c>
      <c r="B598" t="s">
        <v>89</v>
      </c>
      <c r="C598" s="25" t="s">
        <v>130</v>
      </c>
      <c r="D598" s="58" t="s">
        <v>133</v>
      </c>
      <c r="E598" s="65">
        <v>0</v>
      </c>
      <c r="F598" s="65">
        <v>288375</v>
      </c>
      <c r="G598" s="65">
        <f t="shared" si="28"/>
        <v>288375</v>
      </c>
      <c r="H598" s="23">
        <f>ROUND(IF($A598 ='Inflation Constants Table'!$E$1,E598,E598*(_xlfn.XLOOKUP($A598,'Inflation Constants Table'!$A:$A,'Inflation Constants Table'!$B:$B,0))),0)</f>
        <v>0</v>
      </c>
      <c r="I598" s="23">
        <f>ROUND(IF($A598 ='Inflation Constants Table'!$E$1,F598,F598*(_xlfn.XLOOKUP($A598,'Inflation Constants Table'!$A:$A,'Inflation Constants Table'!$B:$B,0))),0)</f>
        <v>357585</v>
      </c>
      <c r="J598" s="23">
        <f>ROUND(IF($A598 ='Inflation Constants Table'!$E$1,G598,G598*(_xlfn.XLOOKUP($A598,'Inflation Constants Table'!$A:$A,'Inflation Constants Table'!$B:$B,0))),0)</f>
        <v>357585</v>
      </c>
      <c r="K598" s="19">
        <f t="shared" si="29"/>
        <v>0</v>
      </c>
      <c r="L598" s="73">
        <f>_xlfn.XLOOKUP(A598,'SAPD GF as Pct of COSA GF'!A:A,'SAPD GF as Pct of COSA GF'!C:C)</f>
        <v>1596310579</v>
      </c>
      <c r="M598" s="19">
        <f t="shared" si="30"/>
        <v>2.2400716045119939E-4</v>
      </c>
    </row>
    <row r="599" spans="1:13">
      <c r="A599">
        <v>2021</v>
      </c>
      <c r="B599" t="s">
        <v>89</v>
      </c>
      <c r="C599" s="25" t="s">
        <v>130</v>
      </c>
      <c r="D599" s="25" t="s">
        <v>134</v>
      </c>
      <c r="E599" s="65">
        <v>0</v>
      </c>
      <c r="F599" s="65">
        <v>434288</v>
      </c>
      <c r="G599" s="65">
        <f t="shared" si="28"/>
        <v>434288</v>
      </c>
      <c r="H599" s="23">
        <f>ROUND(IF($A599 ='Inflation Constants Table'!$E$1,E599,E599*(_xlfn.XLOOKUP($A599,'Inflation Constants Table'!$A:$A,'Inflation Constants Table'!$B:$B,0))),0)</f>
        <v>0</v>
      </c>
      <c r="I599" s="23">
        <f>ROUND(IF($A599 ='Inflation Constants Table'!$E$1,F599,F599*(_xlfn.XLOOKUP($A599,'Inflation Constants Table'!$A:$A,'Inflation Constants Table'!$B:$B,0))),0)</f>
        <v>538517</v>
      </c>
      <c r="J599" s="23">
        <f>ROUND(IF($A599 ='Inflation Constants Table'!$E$1,G599,G599*(_xlfn.XLOOKUP($A599,'Inflation Constants Table'!$A:$A,'Inflation Constants Table'!$B:$B,0))),0)</f>
        <v>538517</v>
      </c>
      <c r="K599" s="19">
        <f t="shared" si="29"/>
        <v>0</v>
      </c>
      <c r="L599" s="73">
        <f>_xlfn.XLOOKUP(A599,'SAPD GF as Pct of COSA GF'!A:A,'SAPD GF as Pct of COSA GF'!C:C)</f>
        <v>1596310579</v>
      </c>
      <c r="M599" s="19">
        <f t="shared" si="30"/>
        <v>3.3735101870799544E-4</v>
      </c>
    </row>
    <row r="600" spans="1:13">
      <c r="A600">
        <v>2021</v>
      </c>
      <c r="B600" t="s">
        <v>89</v>
      </c>
      <c r="C600" s="25" t="s">
        <v>130</v>
      </c>
      <c r="D600" s="58" t="s">
        <v>135</v>
      </c>
      <c r="E600" s="65">
        <v>0</v>
      </c>
      <c r="F600" s="65">
        <v>6603988</v>
      </c>
      <c r="G600" s="65">
        <f t="shared" si="28"/>
        <v>6603988</v>
      </c>
      <c r="H600" s="23">
        <f>ROUND(IF($A600 ='Inflation Constants Table'!$E$1,E600,E600*(_xlfn.XLOOKUP($A600,'Inflation Constants Table'!$A:$A,'Inflation Constants Table'!$B:$B,0))),0)</f>
        <v>0</v>
      </c>
      <c r="I600" s="23">
        <f>ROUND(IF($A600 ='Inflation Constants Table'!$E$1,F600,F600*(_xlfn.XLOOKUP($A600,'Inflation Constants Table'!$A:$A,'Inflation Constants Table'!$B:$B,0))),0)</f>
        <v>8188945</v>
      </c>
      <c r="J600" s="23">
        <f>ROUND(IF($A600 ='Inflation Constants Table'!$E$1,G600,G600*(_xlfn.XLOOKUP($A600,'Inflation Constants Table'!$A:$A,'Inflation Constants Table'!$B:$B,0))),0)</f>
        <v>8188945</v>
      </c>
      <c r="K600" s="19">
        <f t="shared" si="29"/>
        <v>0</v>
      </c>
      <c r="L600" s="73">
        <f>_xlfn.XLOOKUP(A600,'SAPD GF as Pct of COSA GF'!A:A,'SAPD GF as Pct of COSA GF'!C:C)</f>
        <v>1596310579</v>
      </c>
      <c r="M600" s="19">
        <f t="shared" si="30"/>
        <v>5.1299196457934397E-3</v>
      </c>
    </row>
    <row r="601" spans="1:13">
      <c r="A601">
        <v>2021</v>
      </c>
      <c r="B601" t="s">
        <v>89</v>
      </c>
      <c r="C601" s="25" t="s">
        <v>130</v>
      </c>
      <c r="D601" s="58" t="s">
        <v>136</v>
      </c>
      <c r="E601" s="65">
        <v>0</v>
      </c>
      <c r="F601" s="65">
        <v>65528</v>
      </c>
      <c r="G601" s="65">
        <f t="shared" si="28"/>
        <v>65528</v>
      </c>
      <c r="H601" s="23">
        <f>ROUND(IF($A601 ='Inflation Constants Table'!$E$1,E601,E601*(_xlfn.XLOOKUP($A601,'Inflation Constants Table'!$A:$A,'Inflation Constants Table'!$B:$B,0))),0)</f>
        <v>0</v>
      </c>
      <c r="I601" s="23">
        <f>ROUND(IF($A601 ='Inflation Constants Table'!$E$1,F601,F601*(_xlfn.XLOOKUP($A601,'Inflation Constants Table'!$A:$A,'Inflation Constants Table'!$B:$B,0))),0)</f>
        <v>81255</v>
      </c>
      <c r="J601" s="23">
        <f>ROUND(IF($A601 ='Inflation Constants Table'!$E$1,G601,G601*(_xlfn.XLOOKUP($A601,'Inflation Constants Table'!$A:$A,'Inflation Constants Table'!$B:$B,0))),0)</f>
        <v>81255</v>
      </c>
      <c r="K601" s="19">
        <f t="shared" si="29"/>
        <v>0</v>
      </c>
      <c r="L601" s="73">
        <f>_xlfn.XLOOKUP(A601,'SAPD GF as Pct of COSA GF'!A:A,'SAPD GF as Pct of COSA GF'!C:C)</f>
        <v>1596310579</v>
      </c>
      <c r="M601" s="19">
        <f t="shared" si="30"/>
        <v>5.090174873795659E-5</v>
      </c>
    </row>
    <row r="602" spans="1:13">
      <c r="A602">
        <v>2021</v>
      </c>
      <c r="B602" t="s">
        <v>89</v>
      </c>
      <c r="C602" s="25" t="s">
        <v>130</v>
      </c>
      <c r="D602" s="25" t="s">
        <v>137</v>
      </c>
      <c r="E602" s="65">
        <v>0</v>
      </c>
      <c r="F602" s="65">
        <v>23005</v>
      </c>
      <c r="G602" s="65">
        <f t="shared" si="28"/>
        <v>23005</v>
      </c>
      <c r="H602" s="23">
        <f>ROUND(IF($A602 ='Inflation Constants Table'!$E$1,E602,E602*(_xlfn.XLOOKUP($A602,'Inflation Constants Table'!$A:$A,'Inflation Constants Table'!$B:$B,0))),0)</f>
        <v>0</v>
      </c>
      <c r="I602" s="23">
        <f>ROUND(IF($A602 ='Inflation Constants Table'!$E$1,F602,F602*(_xlfn.XLOOKUP($A602,'Inflation Constants Table'!$A:$A,'Inflation Constants Table'!$B:$B,0))),0)</f>
        <v>28526</v>
      </c>
      <c r="J602" s="23">
        <f>ROUND(IF($A602 ='Inflation Constants Table'!$E$1,G602,G602*(_xlfn.XLOOKUP($A602,'Inflation Constants Table'!$A:$A,'Inflation Constants Table'!$B:$B,0))),0)</f>
        <v>28526</v>
      </c>
      <c r="K602" s="19">
        <f t="shared" si="29"/>
        <v>0</v>
      </c>
      <c r="L602" s="73">
        <f>_xlfn.XLOOKUP(A602,'SAPD GF as Pct of COSA GF'!A:A,'SAPD GF as Pct of COSA GF'!C:C)</f>
        <v>1596310579</v>
      </c>
      <c r="M602" s="19">
        <f t="shared" si="30"/>
        <v>1.7869956119610481E-5</v>
      </c>
    </row>
    <row r="603" spans="1:13">
      <c r="A603">
        <v>2021</v>
      </c>
      <c r="B603" t="s">
        <v>89</v>
      </c>
      <c r="C603" s="25" t="s">
        <v>130</v>
      </c>
      <c r="D603" s="25" t="s">
        <v>138</v>
      </c>
      <c r="E603" s="65">
        <v>0</v>
      </c>
      <c r="F603" s="65">
        <v>168275</v>
      </c>
      <c r="G603" s="65">
        <f t="shared" si="28"/>
        <v>168275</v>
      </c>
      <c r="H603" s="23">
        <f>ROUND(IF($A603 ='Inflation Constants Table'!$E$1,E603,E603*(_xlfn.XLOOKUP($A603,'Inflation Constants Table'!$A:$A,'Inflation Constants Table'!$B:$B,0))),0)</f>
        <v>0</v>
      </c>
      <c r="I603" s="23">
        <f>ROUND(IF($A603 ='Inflation Constants Table'!$E$1,F603,F603*(_xlfn.XLOOKUP($A603,'Inflation Constants Table'!$A:$A,'Inflation Constants Table'!$B:$B,0))),0)</f>
        <v>208661</v>
      </c>
      <c r="J603" s="23">
        <f>ROUND(IF($A603 ='Inflation Constants Table'!$E$1,G603,G603*(_xlfn.XLOOKUP($A603,'Inflation Constants Table'!$A:$A,'Inflation Constants Table'!$B:$B,0))),0)</f>
        <v>208661</v>
      </c>
      <c r="K603" s="19">
        <f t="shared" si="29"/>
        <v>0</v>
      </c>
      <c r="L603" s="73">
        <f>_xlfn.XLOOKUP(A603,'SAPD GF as Pct of COSA GF'!A:A,'SAPD GF as Pct of COSA GF'!C:C)</f>
        <v>1596310579</v>
      </c>
      <c r="M603" s="19">
        <f t="shared" si="30"/>
        <v>1.3071453810117235E-4</v>
      </c>
    </row>
    <row r="604" spans="1:13">
      <c r="A604">
        <v>2021</v>
      </c>
      <c r="B604" t="s">
        <v>89</v>
      </c>
      <c r="C604" s="25" t="s">
        <v>130</v>
      </c>
      <c r="D604" s="25" t="s">
        <v>139</v>
      </c>
      <c r="E604" s="65">
        <v>0</v>
      </c>
      <c r="F604" s="65">
        <v>22351</v>
      </c>
      <c r="G604" s="65">
        <f t="shared" si="28"/>
        <v>22351</v>
      </c>
      <c r="H604" s="23">
        <f>ROUND(IF($A604 ='Inflation Constants Table'!$E$1,E604,E604*(_xlfn.XLOOKUP($A604,'Inflation Constants Table'!$A:$A,'Inflation Constants Table'!$B:$B,0))),0)</f>
        <v>0</v>
      </c>
      <c r="I604" s="23">
        <f>ROUND(IF($A604 ='Inflation Constants Table'!$E$1,F604,F604*(_xlfn.XLOOKUP($A604,'Inflation Constants Table'!$A:$A,'Inflation Constants Table'!$B:$B,0))),0)</f>
        <v>27715</v>
      </c>
      <c r="J604" s="23">
        <f>ROUND(IF($A604 ='Inflation Constants Table'!$E$1,G604,G604*(_xlfn.XLOOKUP($A604,'Inflation Constants Table'!$A:$A,'Inflation Constants Table'!$B:$B,0))),0)</f>
        <v>27715</v>
      </c>
      <c r="K604" s="19">
        <f t="shared" si="29"/>
        <v>0</v>
      </c>
      <c r="L604" s="73">
        <f>_xlfn.XLOOKUP(A604,'SAPD GF as Pct of COSA GF'!A:A,'SAPD GF as Pct of COSA GF'!C:C)</f>
        <v>1596310579</v>
      </c>
      <c r="M604" s="19">
        <f t="shared" si="30"/>
        <v>1.73619096212229E-5</v>
      </c>
    </row>
    <row r="605" spans="1:13">
      <c r="A605">
        <v>2021</v>
      </c>
      <c r="B605" t="s">
        <v>89</v>
      </c>
      <c r="C605" s="25" t="s">
        <v>130</v>
      </c>
      <c r="D605" s="58" t="s">
        <v>140</v>
      </c>
      <c r="E605" s="65">
        <v>0</v>
      </c>
      <c r="F605" s="65">
        <v>100774</v>
      </c>
      <c r="G605" s="65">
        <f t="shared" si="28"/>
        <v>100774</v>
      </c>
      <c r="H605" s="23">
        <f>ROUND(IF($A605 ='Inflation Constants Table'!$E$1,E605,E605*(_xlfn.XLOOKUP($A605,'Inflation Constants Table'!$A:$A,'Inflation Constants Table'!$B:$B,0))),0)</f>
        <v>0</v>
      </c>
      <c r="I605" s="23">
        <f>ROUND(IF($A605 ='Inflation Constants Table'!$E$1,F605,F605*(_xlfn.XLOOKUP($A605,'Inflation Constants Table'!$A:$A,'Inflation Constants Table'!$B:$B,0))),0)</f>
        <v>124960</v>
      </c>
      <c r="J605" s="23">
        <f>ROUND(IF($A605 ='Inflation Constants Table'!$E$1,G605,G605*(_xlfn.XLOOKUP($A605,'Inflation Constants Table'!$A:$A,'Inflation Constants Table'!$B:$B,0))),0)</f>
        <v>124960</v>
      </c>
      <c r="K605" s="19">
        <f t="shared" si="29"/>
        <v>0</v>
      </c>
      <c r="L605" s="73">
        <f>_xlfn.XLOOKUP(A605,'SAPD GF as Pct of COSA GF'!A:A,'SAPD GF as Pct of COSA GF'!C:C)</f>
        <v>1596310579</v>
      </c>
      <c r="M605" s="19">
        <f t="shared" si="30"/>
        <v>7.8280506089410562E-5</v>
      </c>
    </row>
    <row r="606" spans="1:13">
      <c r="A606">
        <v>2021</v>
      </c>
      <c r="B606" t="s">
        <v>89</v>
      </c>
      <c r="C606" s="25" t="s">
        <v>130</v>
      </c>
      <c r="D606" s="25" t="s">
        <v>141</v>
      </c>
      <c r="E606" s="65">
        <v>0</v>
      </c>
      <c r="F606" s="65">
        <v>872</v>
      </c>
      <c r="G606" s="65">
        <f t="shared" si="28"/>
        <v>872</v>
      </c>
      <c r="H606" s="23">
        <f>ROUND(IF($A606 ='Inflation Constants Table'!$E$1,E606,E606*(_xlfn.XLOOKUP($A606,'Inflation Constants Table'!$A:$A,'Inflation Constants Table'!$B:$B,0))),0)</f>
        <v>0</v>
      </c>
      <c r="I606" s="23">
        <f>ROUND(IF($A606 ='Inflation Constants Table'!$E$1,F606,F606*(_xlfn.XLOOKUP($A606,'Inflation Constants Table'!$A:$A,'Inflation Constants Table'!$B:$B,0))),0)</f>
        <v>1081</v>
      </c>
      <c r="J606" s="23">
        <f>ROUND(IF($A606 ='Inflation Constants Table'!$E$1,G606,G606*(_xlfn.XLOOKUP($A606,'Inflation Constants Table'!$A:$A,'Inflation Constants Table'!$B:$B,0))),0)</f>
        <v>1081</v>
      </c>
      <c r="K606" s="19">
        <f t="shared" si="29"/>
        <v>0</v>
      </c>
      <c r="L606" s="73">
        <f>_xlfn.XLOOKUP(A606,'SAPD GF as Pct of COSA GF'!A:A,'SAPD GF as Pct of COSA GF'!C:C)</f>
        <v>1596310579</v>
      </c>
      <c r="M606" s="19">
        <f t="shared" si="30"/>
        <v>6.7718651634645337E-7</v>
      </c>
    </row>
    <row r="607" spans="1:13">
      <c r="A607">
        <v>2021</v>
      </c>
      <c r="B607" t="s">
        <v>89</v>
      </c>
      <c r="C607" s="25" t="s">
        <v>130</v>
      </c>
      <c r="D607" s="58" t="s">
        <v>142</v>
      </c>
      <c r="E607" s="65">
        <v>0</v>
      </c>
      <c r="F607" s="65">
        <v>902949</v>
      </c>
      <c r="G607" s="65">
        <f t="shared" si="28"/>
        <v>902949</v>
      </c>
      <c r="H607" s="23">
        <f>ROUND(IF($A607 ='Inflation Constants Table'!$E$1,E607,E607*(_xlfn.XLOOKUP($A607,'Inflation Constants Table'!$A:$A,'Inflation Constants Table'!$B:$B,0))),0)</f>
        <v>0</v>
      </c>
      <c r="I607" s="23">
        <f>ROUND(IF($A607 ='Inflation Constants Table'!$E$1,F607,F607*(_xlfn.XLOOKUP($A607,'Inflation Constants Table'!$A:$A,'Inflation Constants Table'!$B:$B,0))),0)</f>
        <v>1119657</v>
      </c>
      <c r="J607" s="23">
        <f>ROUND(IF($A607 ='Inflation Constants Table'!$E$1,G607,G607*(_xlfn.XLOOKUP($A607,'Inflation Constants Table'!$A:$A,'Inflation Constants Table'!$B:$B,0))),0)</f>
        <v>1119657</v>
      </c>
      <c r="K607" s="19">
        <f t="shared" si="29"/>
        <v>0</v>
      </c>
      <c r="L607" s="73">
        <f>_xlfn.XLOOKUP(A607,'SAPD GF as Pct of COSA GF'!A:A,'SAPD GF as Pct of COSA GF'!C:C)</f>
        <v>1596310579</v>
      </c>
      <c r="M607" s="19">
        <f t="shared" si="30"/>
        <v>7.0140298180658737E-4</v>
      </c>
    </row>
    <row r="608" spans="1:13">
      <c r="A608">
        <v>2021</v>
      </c>
      <c r="B608" t="s">
        <v>89</v>
      </c>
      <c r="C608" s="25" t="s">
        <v>130</v>
      </c>
      <c r="D608" s="25" t="s">
        <v>143</v>
      </c>
      <c r="E608" s="65">
        <v>0</v>
      </c>
      <c r="F608" s="65">
        <v>3240</v>
      </c>
      <c r="G608" s="65">
        <f t="shared" si="28"/>
        <v>3240</v>
      </c>
      <c r="H608" s="23">
        <f>ROUND(IF($A608 ='Inflation Constants Table'!$E$1,E608,E608*(_xlfn.XLOOKUP($A608,'Inflation Constants Table'!$A:$A,'Inflation Constants Table'!$B:$B,0))),0)</f>
        <v>0</v>
      </c>
      <c r="I608" s="23">
        <f>ROUND(IF($A608 ='Inflation Constants Table'!$E$1,F608,F608*(_xlfn.XLOOKUP($A608,'Inflation Constants Table'!$A:$A,'Inflation Constants Table'!$B:$B,0))),0)</f>
        <v>4018</v>
      </c>
      <c r="J608" s="23">
        <f>ROUND(IF($A608 ='Inflation Constants Table'!$E$1,G608,G608*(_xlfn.XLOOKUP($A608,'Inflation Constants Table'!$A:$A,'Inflation Constants Table'!$B:$B,0))),0)</f>
        <v>4018</v>
      </c>
      <c r="K608" s="19">
        <f t="shared" si="29"/>
        <v>0</v>
      </c>
      <c r="L608" s="73">
        <f>_xlfn.XLOOKUP(A608,'SAPD GF as Pct of COSA GF'!A:A,'SAPD GF as Pct of COSA GF'!C:C)</f>
        <v>1596310579</v>
      </c>
      <c r="M608" s="19">
        <f t="shared" si="30"/>
        <v>2.5170540450324236E-6</v>
      </c>
    </row>
    <row r="609" spans="1:13">
      <c r="A609">
        <v>2021</v>
      </c>
      <c r="B609" t="s">
        <v>89</v>
      </c>
      <c r="C609" s="25" t="s">
        <v>130</v>
      </c>
      <c r="D609" s="25" t="s">
        <v>144</v>
      </c>
      <c r="E609" s="65">
        <v>0</v>
      </c>
      <c r="F609" s="65">
        <v>897</v>
      </c>
      <c r="G609" s="65">
        <f t="shared" si="28"/>
        <v>897</v>
      </c>
      <c r="H609" s="23">
        <f>ROUND(IF($A609 ='Inflation Constants Table'!$E$1,E609,E609*(_xlfn.XLOOKUP($A609,'Inflation Constants Table'!$A:$A,'Inflation Constants Table'!$B:$B,0))),0)</f>
        <v>0</v>
      </c>
      <c r="I609" s="23">
        <f>ROUND(IF($A609 ='Inflation Constants Table'!$E$1,F609,F609*(_xlfn.XLOOKUP($A609,'Inflation Constants Table'!$A:$A,'Inflation Constants Table'!$B:$B,0))),0)</f>
        <v>1112</v>
      </c>
      <c r="J609" s="23">
        <f>ROUND(IF($A609 ='Inflation Constants Table'!$E$1,G609,G609*(_xlfn.XLOOKUP($A609,'Inflation Constants Table'!$A:$A,'Inflation Constants Table'!$B:$B,0))),0)</f>
        <v>1112</v>
      </c>
      <c r="K609" s="19">
        <f t="shared" si="29"/>
        <v>0</v>
      </c>
      <c r="L609" s="73">
        <f>_xlfn.XLOOKUP(A609,'SAPD GF as Pct of COSA GF'!A:A,'SAPD GF as Pct of COSA GF'!C:C)</f>
        <v>1596310579</v>
      </c>
      <c r="M609" s="19">
        <f t="shared" si="30"/>
        <v>6.9660629618617594E-7</v>
      </c>
    </row>
    <row r="610" spans="1:13">
      <c r="A610">
        <v>2021</v>
      </c>
      <c r="B610" t="s">
        <v>89</v>
      </c>
      <c r="C610" s="25" t="s">
        <v>130</v>
      </c>
      <c r="D610" s="58" t="s">
        <v>145</v>
      </c>
      <c r="E610" s="65">
        <v>1414444</v>
      </c>
      <c r="F610" s="65">
        <v>466358</v>
      </c>
      <c r="G610" s="65">
        <f t="shared" si="28"/>
        <v>1880802</v>
      </c>
      <c r="H610" s="23">
        <f>ROUND(IF($A610 ='Inflation Constants Table'!$E$1,E610,E610*(_xlfn.XLOOKUP($A610,'Inflation Constants Table'!$A:$A,'Inflation Constants Table'!$B:$B,0))),0)</f>
        <v>1753911</v>
      </c>
      <c r="I610" s="23">
        <f>ROUND(IF($A610 ='Inflation Constants Table'!$E$1,F610,F610*(_xlfn.XLOOKUP($A610,'Inflation Constants Table'!$A:$A,'Inflation Constants Table'!$B:$B,0))),0)</f>
        <v>578284</v>
      </c>
      <c r="J610" s="23">
        <f>ROUND(IF($A610 ='Inflation Constants Table'!$E$1,G610,G610*(_xlfn.XLOOKUP($A610,'Inflation Constants Table'!$A:$A,'Inflation Constants Table'!$B:$B,0))),0)</f>
        <v>2332194</v>
      </c>
      <c r="K610" s="19">
        <f t="shared" si="29"/>
        <v>0.7520433548838561</v>
      </c>
      <c r="L610" s="73">
        <f>_xlfn.XLOOKUP(A610,'SAPD GF as Pct of COSA GF'!A:A,'SAPD GF as Pct of COSA GF'!C:C)</f>
        <v>1596310579</v>
      </c>
      <c r="M610" s="19">
        <f t="shared" si="30"/>
        <v>1.4609901297910274E-3</v>
      </c>
    </row>
    <row r="611" spans="1:13">
      <c r="A611">
        <v>2021</v>
      </c>
      <c r="B611" t="s">
        <v>89</v>
      </c>
      <c r="C611" s="25" t="s">
        <v>130</v>
      </c>
      <c r="D611" s="25" t="s">
        <v>146</v>
      </c>
      <c r="E611" s="65">
        <v>0</v>
      </c>
      <c r="F611" s="65">
        <v>204535</v>
      </c>
      <c r="G611" s="65">
        <f t="shared" si="28"/>
        <v>204535</v>
      </c>
      <c r="H611" s="23">
        <f>ROUND(IF($A611 ='Inflation Constants Table'!$E$1,E611,E611*(_xlfn.XLOOKUP($A611,'Inflation Constants Table'!$A:$A,'Inflation Constants Table'!$B:$B,0))),0)</f>
        <v>0</v>
      </c>
      <c r="I611" s="23">
        <f>ROUND(IF($A611 ='Inflation Constants Table'!$E$1,F611,F611*(_xlfn.XLOOKUP($A611,'Inflation Constants Table'!$A:$A,'Inflation Constants Table'!$B:$B,0))),0)</f>
        <v>253623</v>
      </c>
      <c r="J611" s="23">
        <f>ROUND(IF($A611 ='Inflation Constants Table'!$E$1,G611,G611*(_xlfn.XLOOKUP($A611,'Inflation Constants Table'!$A:$A,'Inflation Constants Table'!$B:$B,0))),0)</f>
        <v>253623</v>
      </c>
      <c r="K611" s="19">
        <f t="shared" si="29"/>
        <v>0</v>
      </c>
      <c r="L611" s="73">
        <f>_xlfn.XLOOKUP(A611,'SAPD GF as Pct of COSA GF'!A:A,'SAPD GF as Pct of COSA GF'!C:C)</f>
        <v>1596310579</v>
      </c>
      <c r="M611" s="19">
        <f t="shared" si="30"/>
        <v>1.5888073620290154E-4</v>
      </c>
    </row>
    <row r="612" spans="1:13">
      <c r="A612">
        <v>2021</v>
      </c>
      <c r="B612" t="s">
        <v>89</v>
      </c>
      <c r="C612" s="25" t="s">
        <v>130</v>
      </c>
      <c r="D612" s="25" t="s">
        <v>147</v>
      </c>
      <c r="E612" s="65">
        <v>0</v>
      </c>
      <c r="F612" s="65">
        <v>71263</v>
      </c>
      <c r="G612" s="65">
        <f t="shared" si="28"/>
        <v>71263</v>
      </c>
      <c r="H612" s="23">
        <f>ROUND(IF($A612 ='Inflation Constants Table'!$E$1,E612,E612*(_xlfn.XLOOKUP($A612,'Inflation Constants Table'!$A:$A,'Inflation Constants Table'!$B:$B,0))),0)</f>
        <v>0</v>
      </c>
      <c r="I612" s="23">
        <f>ROUND(IF($A612 ='Inflation Constants Table'!$E$1,F612,F612*(_xlfn.XLOOKUP($A612,'Inflation Constants Table'!$A:$A,'Inflation Constants Table'!$B:$B,0))),0)</f>
        <v>88366</v>
      </c>
      <c r="J612" s="23">
        <f>ROUND(IF($A612 ='Inflation Constants Table'!$E$1,G612,G612*(_xlfn.XLOOKUP($A612,'Inflation Constants Table'!$A:$A,'Inflation Constants Table'!$B:$B,0))),0)</f>
        <v>88366</v>
      </c>
      <c r="K612" s="19">
        <f t="shared" si="29"/>
        <v>0</v>
      </c>
      <c r="L612" s="73">
        <f>_xlfn.XLOOKUP(A612,'SAPD GF as Pct of COSA GF'!A:A,'SAPD GF as Pct of COSA GF'!C:C)</f>
        <v>1596310579</v>
      </c>
      <c r="M612" s="19">
        <f t="shared" si="30"/>
        <v>5.535639565538455E-5</v>
      </c>
    </row>
    <row r="613" spans="1:13">
      <c r="A613">
        <v>2021</v>
      </c>
      <c r="B613" t="s">
        <v>89</v>
      </c>
      <c r="C613" s="25" t="s">
        <v>130</v>
      </c>
      <c r="D613" s="25" t="s">
        <v>148</v>
      </c>
      <c r="E613" s="65">
        <v>0</v>
      </c>
      <c r="F613" s="65">
        <v>3500</v>
      </c>
      <c r="G613" s="65">
        <f t="shared" si="28"/>
        <v>3500</v>
      </c>
      <c r="H613" s="23">
        <f>ROUND(IF($A613 ='Inflation Constants Table'!$E$1,E613,E613*(_xlfn.XLOOKUP($A613,'Inflation Constants Table'!$A:$A,'Inflation Constants Table'!$B:$B,0))),0)</f>
        <v>0</v>
      </c>
      <c r="I613" s="23">
        <f>ROUND(IF($A613 ='Inflation Constants Table'!$E$1,F613,F613*(_xlfn.XLOOKUP($A613,'Inflation Constants Table'!$A:$A,'Inflation Constants Table'!$B:$B,0))),0)</f>
        <v>4340</v>
      </c>
      <c r="J613" s="23">
        <f>ROUND(IF($A613 ='Inflation Constants Table'!$E$1,G613,G613*(_xlfn.XLOOKUP($A613,'Inflation Constants Table'!$A:$A,'Inflation Constants Table'!$B:$B,0))),0)</f>
        <v>4340</v>
      </c>
      <c r="K613" s="19">
        <f t="shared" si="29"/>
        <v>0</v>
      </c>
      <c r="L613" s="73">
        <f>_xlfn.XLOOKUP(A613,'SAPD GF as Pct of COSA GF'!A:A,'SAPD GF as Pct of COSA GF'!C:C)</f>
        <v>1596310579</v>
      </c>
      <c r="M613" s="19">
        <f t="shared" si="30"/>
        <v>2.7187691775611543E-6</v>
      </c>
    </row>
    <row r="614" spans="1:13">
      <c r="A614">
        <v>2021</v>
      </c>
      <c r="B614" t="s">
        <v>89</v>
      </c>
      <c r="C614" s="25" t="s">
        <v>130</v>
      </c>
      <c r="D614" s="25" t="s">
        <v>149</v>
      </c>
      <c r="E614" s="65">
        <v>0</v>
      </c>
      <c r="F614" s="65">
        <v>346173</v>
      </c>
      <c r="G614" s="65">
        <f t="shared" si="28"/>
        <v>346173</v>
      </c>
      <c r="H614" s="23">
        <f>ROUND(IF($A614 ='Inflation Constants Table'!$E$1,E614,E614*(_xlfn.XLOOKUP($A614,'Inflation Constants Table'!$A:$A,'Inflation Constants Table'!$B:$B,0))),0)</f>
        <v>0</v>
      </c>
      <c r="I614" s="23">
        <f>ROUND(IF($A614 ='Inflation Constants Table'!$E$1,F614,F614*(_xlfn.XLOOKUP($A614,'Inflation Constants Table'!$A:$A,'Inflation Constants Table'!$B:$B,0))),0)</f>
        <v>429255</v>
      </c>
      <c r="J614" s="23">
        <f>ROUND(IF($A614 ='Inflation Constants Table'!$E$1,G614,G614*(_xlfn.XLOOKUP($A614,'Inflation Constants Table'!$A:$A,'Inflation Constants Table'!$B:$B,0))),0)</f>
        <v>429255</v>
      </c>
      <c r="K614" s="19">
        <f t="shared" si="29"/>
        <v>0</v>
      </c>
      <c r="L614" s="73">
        <f>_xlfn.XLOOKUP(A614,'SAPD GF as Pct of COSA GF'!A:A,'SAPD GF as Pct of COSA GF'!C:C)</f>
        <v>1596310579</v>
      </c>
      <c r="M614" s="19">
        <f t="shared" si="30"/>
        <v>2.6890443855161596E-4</v>
      </c>
    </row>
    <row r="615" spans="1:13">
      <c r="A615">
        <v>2021</v>
      </c>
      <c r="B615" t="s">
        <v>89</v>
      </c>
      <c r="C615" s="25" t="s">
        <v>130</v>
      </c>
      <c r="D615" s="25" t="s">
        <v>150</v>
      </c>
      <c r="E615" s="65">
        <v>1540091</v>
      </c>
      <c r="F615" s="65">
        <v>507785</v>
      </c>
      <c r="G615" s="65">
        <f t="shared" si="28"/>
        <v>2047876</v>
      </c>
      <c r="H615" s="23">
        <f>ROUND(IF($A615 ='Inflation Constants Table'!$E$1,E615,E615*(_xlfn.XLOOKUP($A615,'Inflation Constants Table'!$A:$A,'Inflation Constants Table'!$B:$B,0))),0)</f>
        <v>1909713</v>
      </c>
      <c r="I615" s="23">
        <f>ROUND(IF($A615 ='Inflation Constants Table'!$E$1,F615,F615*(_xlfn.XLOOKUP($A615,'Inflation Constants Table'!$A:$A,'Inflation Constants Table'!$B:$B,0))),0)</f>
        <v>629653</v>
      </c>
      <c r="J615" s="23">
        <f>ROUND(IF($A615 ='Inflation Constants Table'!$E$1,G615,G615*(_xlfn.XLOOKUP($A615,'Inflation Constants Table'!$A:$A,'Inflation Constants Table'!$B:$B,0))),0)</f>
        <v>2539366</v>
      </c>
      <c r="K615" s="19">
        <f t="shared" si="29"/>
        <v>0.75204322653764755</v>
      </c>
      <c r="L615" s="73">
        <f>_xlfn.XLOOKUP(A615,'SAPD GF as Pct of COSA GF'!A:A,'SAPD GF as Pct of COSA GF'!C:C)</f>
        <v>1596310579</v>
      </c>
      <c r="M615" s="19">
        <f t="shared" si="30"/>
        <v>1.5907718920153821E-3</v>
      </c>
    </row>
    <row r="616" spans="1:13">
      <c r="A616">
        <v>2021</v>
      </c>
      <c r="B616" t="s">
        <v>89</v>
      </c>
      <c r="C616" s="25" t="s">
        <v>130</v>
      </c>
      <c r="D616" s="25" t="s">
        <v>151</v>
      </c>
      <c r="E616" s="65">
        <v>0</v>
      </c>
      <c r="F616" s="65">
        <v>494720</v>
      </c>
      <c r="G616" s="65">
        <f t="shared" si="28"/>
        <v>494720</v>
      </c>
      <c r="H616" s="23">
        <f>ROUND(IF($A616 ='Inflation Constants Table'!$E$1,E616,E616*(_xlfn.XLOOKUP($A616,'Inflation Constants Table'!$A:$A,'Inflation Constants Table'!$B:$B,0))),0)</f>
        <v>0</v>
      </c>
      <c r="I616" s="23">
        <f>ROUND(IF($A616 ='Inflation Constants Table'!$E$1,F616,F616*(_xlfn.XLOOKUP($A616,'Inflation Constants Table'!$A:$A,'Inflation Constants Table'!$B:$B,0))),0)</f>
        <v>613453</v>
      </c>
      <c r="J616" s="23">
        <f>ROUND(IF($A616 ='Inflation Constants Table'!$E$1,G616,G616*(_xlfn.XLOOKUP($A616,'Inflation Constants Table'!$A:$A,'Inflation Constants Table'!$B:$B,0))),0)</f>
        <v>613453</v>
      </c>
      <c r="K616" s="19">
        <f t="shared" si="29"/>
        <v>0</v>
      </c>
      <c r="L616" s="73">
        <f>_xlfn.XLOOKUP(A616,'SAPD GF as Pct of COSA GF'!A:A,'SAPD GF as Pct of COSA GF'!C:C)</f>
        <v>1596310579</v>
      </c>
      <c r="M616" s="19">
        <f t="shared" si="30"/>
        <v>3.8429426458120339E-4</v>
      </c>
    </row>
    <row r="617" spans="1:13">
      <c r="A617">
        <v>2021</v>
      </c>
      <c r="B617" t="s">
        <v>89</v>
      </c>
      <c r="C617" s="25" t="s">
        <v>130</v>
      </c>
      <c r="D617" s="25" t="s">
        <v>152</v>
      </c>
      <c r="E617" s="65">
        <v>0</v>
      </c>
      <c r="F617" s="65">
        <v>204266</v>
      </c>
      <c r="G617" s="65">
        <f t="shared" si="28"/>
        <v>204266</v>
      </c>
      <c r="H617" s="23">
        <f>ROUND(IF($A617 ='Inflation Constants Table'!$E$1,E617,E617*(_xlfn.XLOOKUP($A617,'Inflation Constants Table'!$A:$A,'Inflation Constants Table'!$B:$B,0))),0)</f>
        <v>0</v>
      </c>
      <c r="I617" s="23">
        <f>ROUND(IF($A617 ='Inflation Constants Table'!$E$1,F617,F617*(_xlfn.XLOOKUP($A617,'Inflation Constants Table'!$A:$A,'Inflation Constants Table'!$B:$B,0))),0)</f>
        <v>253290</v>
      </c>
      <c r="J617" s="23">
        <f>ROUND(IF($A617 ='Inflation Constants Table'!$E$1,G617,G617*(_xlfn.XLOOKUP($A617,'Inflation Constants Table'!$A:$A,'Inflation Constants Table'!$B:$B,0))),0)</f>
        <v>253290</v>
      </c>
      <c r="K617" s="19">
        <f t="shared" si="29"/>
        <v>0</v>
      </c>
      <c r="L617" s="73">
        <f>_xlfn.XLOOKUP(A617,'SAPD GF as Pct of COSA GF'!A:A,'SAPD GF as Pct of COSA GF'!C:C)</f>
        <v>1596310579</v>
      </c>
      <c r="M617" s="19">
        <f t="shared" si="30"/>
        <v>1.5867213018075225E-4</v>
      </c>
    </row>
    <row r="618" spans="1:13">
      <c r="A618">
        <v>2021</v>
      </c>
      <c r="B618" t="s">
        <v>89</v>
      </c>
      <c r="C618" s="25" t="s">
        <v>130</v>
      </c>
      <c r="D618" s="25" t="s">
        <v>153</v>
      </c>
      <c r="E618" s="65">
        <v>0</v>
      </c>
      <c r="F618" s="65">
        <v>230900</v>
      </c>
      <c r="G618" s="65">
        <f t="shared" si="28"/>
        <v>230900</v>
      </c>
      <c r="H618" s="23">
        <f>ROUND(IF($A618 ='Inflation Constants Table'!$E$1,E618,E618*(_xlfn.XLOOKUP($A618,'Inflation Constants Table'!$A:$A,'Inflation Constants Table'!$B:$B,0))),0)</f>
        <v>0</v>
      </c>
      <c r="I618" s="23">
        <f>ROUND(IF($A618 ='Inflation Constants Table'!$E$1,F618,F618*(_xlfn.XLOOKUP($A618,'Inflation Constants Table'!$A:$A,'Inflation Constants Table'!$B:$B,0))),0)</f>
        <v>286316</v>
      </c>
      <c r="J618" s="23">
        <f>ROUND(IF($A618 ='Inflation Constants Table'!$E$1,G618,G618*(_xlfn.XLOOKUP($A618,'Inflation Constants Table'!$A:$A,'Inflation Constants Table'!$B:$B,0))),0)</f>
        <v>286316</v>
      </c>
      <c r="K618" s="19">
        <f t="shared" si="29"/>
        <v>0</v>
      </c>
      <c r="L618" s="73">
        <f>_xlfn.XLOOKUP(A618,'SAPD GF as Pct of COSA GF'!A:A,'SAPD GF as Pct of COSA GF'!C:C)</f>
        <v>1596310579</v>
      </c>
      <c r="M618" s="19">
        <f t="shared" si="30"/>
        <v>1.7936108659967731E-4</v>
      </c>
    </row>
    <row r="619" spans="1:13">
      <c r="A619">
        <v>2021</v>
      </c>
      <c r="B619" t="s">
        <v>89</v>
      </c>
      <c r="C619" s="25" t="s">
        <v>130</v>
      </c>
      <c r="D619" s="25" t="s">
        <v>155</v>
      </c>
      <c r="E619" s="65">
        <v>0</v>
      </c>
      <c r="F619" s="65">
        <v>777790</v>
      </c>
      <c r="G619" s="65">
        <f t="shared" si="28"/>
        <v>777790</v>
      </c>
      <c r="H619" s="23">
        <f>ROUND(IF($A619 ='Inflation Constants Table'!$E$1,E619,E619*(_xlfn.XLOOKUP($A619,'Inflation Constants Table'!$A:$A,'Inflation Constants Table'!$B:$B,0))),0)</f>
        <v>0</v>
      </c>
      <c r="I619" s="23">
        <f>ROUND(IF($A619 ='Inflation Constants Table'!$E$1,F619,F619*(_xlfn.XLOOKUP($A619,'Inflation Constants Table'!$A:$A,'Inflation Constants Table'!$B:$B,0))),0)</f>
        <v>964460</v>
      </c>
      <c r="J619" s="23">
        <f>ROUND(IF($A619 ='Inflation Constants Table'!$E$1,G619,G619*(_xlfn.XLOOKUP($A619,'Inflation Constants Table'!$A:$A,'Inflation Constants Table'!$B:$B,0))),0)</f>
        <v>964460</v>
      </c>
      <c r="K619" s="19">
        <f t="shared" si="29"/>
        <v>0</v>
      </c>
      <c r="L619" s="73">
        <f>_xlfn.XLOOKUP(A619,'SAPD GF as Pct of COSA GF'!A:A,'SAPD GF as Pct of COSA GF'!C:C)</f>
        <v>1596310579</v>
      </c>
      <c r="M619" s="19">
        <f t="shared" si="30"/>
        <v>6.0418067303931585E-4</v>
      </c>
    </row>
    <row r="620" spans="1:13">
      <c r="A620">
        <v>2021</v>
      </c>
      <c r="B620" t="s">
        <v>89</v>
      </c>
      <c r="C620" s="25" t="s">
        <v>130</v>
      </c>
      <c r="D620" s="25" t="s">
        <v>156</v>
      </c>
      <c r="E620" s="65">
        <v>0</v>
      </c>
      <c r="F620" s="65">
        <v>34334</v>
      </c>
      <c r="G620" s="65">
        <f t="shared" si="28"/>
        <v>34334</v>
      </c>
      <c r="H620" s="23">
        <f>ROUND(IF($A620 ='Inflation Constants Table'!$E$1,E620,E620*(_xlfn.XLOOKUP($A620,'Inflation Constants Table'!$A:$A,'Inflation Constants Table'!$B:$B,0))),0)</f>
        <v>0</v>
      </c>
      <c r="I620" s="23">
        <f>ROUND(IF($A620 ='Inflation Constants Table'!$E$1,F620,F620*(_xlfn.XLOOKUP($A620,'Inflation Constants Table'!$A:$A,'Inflation Constants Table'!$B:$B,0))),0)</f>
        <v>42574</v>
      </c>
      <c r="J620" s="23">
        <f>ROUND(IF($A620 ='Inflation Constants Table'!$E$1,G620,G620*(_xlfn.XLOOKUP($A620,'Inflation Constants Table'!$A:$A,'Inflation Constants Table'!$B:$B,0))),0)</f>
        <v>42574</v>
      </c>
      <c r="K620" s="19">
        <f t="shared" si="29"/>
        <v>0</v>
      </c>
      <c r="L620" s="73">
        <f>_xlfn.XLOOKUP(A620,'SAPD GF as Pct of COSA GF'!A:A,'SAPD GF as Pct of COSA GF'!C:C)</f>
        <v>1596310579</v>
      </c>
      <c r="M620" s="19">
        <f t="shared" si="30"/>
        <v>2.6670248609559582E-5</v>
      </c>
    </row>
    <row r="621" spans="1:13">
      <c r="A621">
        <v>2021</v>
      </c>
      <c r="B621" t="s">
        <v>89</v>
      </c>
      <c r="C621" s="25" t="s">
        <v>130</v>
      </c>
      <c r="D621" s="25" t="s">
        <v>158</v>
      </c>
      <c r="E621" s="65">
        <v>0</v>
      </c>
      <c r="F621" s="65">
        <v>139233</v>
      </c>
      <c r="G621" s="65">
        <f t="shared" si="28"/>
        <v>139233</v>
      </c>
      <c r="H621" s="23">
        <f>ROUND(IF($A621 ='Inflation Constants Table'!$E$1,E621,E621*(_xlfn.XLOOKUP($A621,'Inflation Constants Table'!$A:$A,'Inflation Constants Table'!$B:$B,0))),0)</f>
        <v>0</v>
      </c>
      <c r="I621" s="23">
        <f>ROUND(IF($A621 ='Inflation Constants Table'!$E$1,F621,F621*(_xlfn.XLOOKUP($A621,'Inflation Constants Table'!$A:$A,'Inflation Constants Table'!$B:$B,0))),0)</f>
        <v>172649</v>
      </c>
      <c r="J621" s="23">
        <f>ROUND(IF($A621 ='Inflation Constants Table'!$E$1,G621,G621*(_xlfn.XLOOKUP($A621,'Inflation Constants Table'!$A:$A,'Inflation Constants Table'!$B:$B,0))),0)</f>
        <v>172649</v>
      </c>
      <c r="K621" s="19">
        <f t="shared" si="29"/>
        <v>0</v>
      </c>
      <c r="L621" s="73">
        <f>_xlfn.XLOOKUP(A621,'SAPD GF as Pct of COSA GF'!A:A,'SAPD GF as Pct of COSA GF'!C:C)</f>
        <v>1596310579</v>
      </c>
      <c r="M621" s="19">
        <f t="shared" si="30"/>
        <v>1.0815501837252436E-4</v>
      </c>
    </row>
    <row r="622" spans="1:13">
      <c r="A622">
        <v>2021</v>
      </c>
      <c r="B622" t="s">
        <v>89</v>
      </c>
      <c r="C622" s="25" t="s">
        <v>159</v>
      </c>
      <c r="D622" s="25" t="s">
        <v>160</v>
      </c>
      <c r="E622" s="65">
        <v>0</v>
      </c>
      <c r="F622" s="65">
        <v>82915</v>
      </c>
      <c r="G622" s="65">
        <f t="shared" si="28"/>
        <v>82915</v>
      </c>
      <c r="H622" s="23">
        <f>ROUND(IF($A622 ='Inflation Constants Table'!$E$1,E622,E622*(_xlfn.XLOOKUP($A622,'Inflation Constants Table'!$A:$A,'Inflation Constants Table'!$B:$B,0))),0)</f>
        <v>0</v>
      </c>
      <c r="I622" s="23">
        <f>ROUND(IF($A622 ='Inflation Constants Table'!$E$1,F622,F622*(_xlfn.XLOOKUP($A622,'Inflation Constants Table'!$A:$A,'Inflation Constants Table'!$B:$B,0))),0)</f>
        <v>102815</v>
      </c>
      <c r="J622" s="23">
        <f>ROUND(IF($A622 ='Inflation Constants Table'!$E$1,G622,G622*(_xlfn.XLOOKUP($A622,'Inflation Constants Table'!$A:$A,'Inflation Constants Table'!$B:$B,0))),0)</f>
        <v>102815</v>
      </c>
      <c r="K622" s="19">
        <f t="shared" si="29"/>
        <v>0</v>
      </c>
      <c r="L622" s="73">
        <f>_xlfn.XLOOKUP(A622,'SAPD GF as Pct of COSA GF'!A:A,'SAPD GF as Pct of COSA GF'!C:C)</f>
        <v>1596310579</v>
      </c>
      <c r="M622" s="19">
        <f t="shared" si="30"/>
        <v>6.4407892394228129E-5</v>
      </c>
    </row>
    <row r="623" spans="1:13">
      <c r="A623">
        <v>2021</v>
      </c>
      <c r="B623" t="s">
        <v>89</v>
      </c>
      <c r="C623" s="25" t="s">
        <v>159</v>
      </c>
      <c r="D623" s="25" t="s">
        <v>161</v>
      </c>
      <c r="E623" s="65">
        <v>1673047</v>
      </c>
      <c r="F623" s="65">
        <v>551621</v>
      </c>
      <c r="G623" s="65">
        <f t="shared" si="28"/>
        <v>2224668</v>
      </c>
      <c r="H623" s="23">
        <f>ROUND(IF($A623 ='Inflation Constants Table'!$E$1,E623,E623*(_xlfn.XLOOKUP($A623,'Inflation Constants Table'!$A:$A,'Inflation Constants Table'!$B:$B,0))),0)</f>
        <v>2074578</v>
      </c>
      <c r="I623" s="23">
        <f>ROUND(IF($A623 ='Inflation Constants Table'!$E$1,F623,F623*(_xlfn.XLOOKUP($A623,'Inflation Constants Table'!$A:$A,'Inflation Constants Table'!$B:$B,0))),0)</f>
        <v>684010</v>
      </c>
      <c r="J623" s="23">
        <f>ROUND(IF($A623 ='Inflation Constants Table'!$E$1,G623,G623*(_xlfn.XLOOKUP($A623,'Inflation Constants Table'!$A:$A,'Inflation Constants Table'!$B:$B,0))),0)</f>
        <v>2758588</v>
      </c>
      <c r="K623" s="19">
        <f t="shared" si="29"/>
        <v>0.75204343671472507</v>
      </c>
      <c r="L623" s="73">
        <f>_xlfn.XLOOKUP(A623,'SAPD GF as Pct of COSA GF'!A:A,'SAPD GF as Pct of COSA GF'!C:C)</f>
        <v>1596310579</v>
      </c>
      <c r="M623" s="19">
        <f t="shared" si="30"/>
        <v>1.7281023105967903E-3</v>
      </c>
    </row>
    <row r="624" spans="1:13">
      <c r="A624">
        <v>2021</v>
      </c>
      <c r="B624" t="s">
        <v>89</v>
      </c>
      <c r="C624" s="25" t="s">
        <v>159</v>
      </c>
      <c r="D624" s="25" t="s">
        <v>162</v>
      </c>
      <c r="E624" s="65">
        <v>0</v>
      </c>
      <c r="F624" s="65">
        <v>613340</v>
      </c>
      <c r="G624" s="65">
        <f t="shared" si="28"/>
        <v>613340</v>
      </c>
      <c r="H624" s="23">
        <f>ROUND(IF($A624 ='Inflation Constants Table'!$E$1,E624,E624*(_xlfn.XLOOKUP($A624,'Inflation Constants Table'!$A:$A,'Inflation Constants Table'!$B:$B,0))),0)</f>
        <v>0</v>
      </c>
      <c r="I624" s="23">
        <f>ROUND(IF($A624 ='Inflation Constants Table'!$E$1,F624,F624*(_xlfn.XLOOKUP($A624,'Inflation Constants Table'!$A:$A,'Inflation Constants Table'!$B:$B,0))),0)</f>
        <v>760542</v>
      </c>
      <c r="J624" s="23">
        <f>ROUND(IF($A624 ='Inflation Constants Table'!$E$1,G624,G624*(_xlfn.XLOOKUP($A624,'Inflation Constants Table'!$A:$A,'Inflation Constants Table'!$B:$B,0))),0)</f>
        <v>760542</v>
      </c>
      <c r="K624" s="19">
        <f t="shared" si="29"/>
        <v>0</v>
      </c>
      <c r="L624" s="73">
        <f>_xlfn.XLOOKUP(A624,'SAPD GF as Pct of COSA GF'!A:A,'SAPD GF as Pct of COSA GF'!C:C)</f>
        <v>1596310579</v>
      </c>
      <c r="M624" s="19">
        <f t="shared" si="30"/>
        <v>4.7643736125362106E-4</v>
      </c>
    </row>
    <row r="625" spans="1:13">
      <c r="A625">
        <v>2021</v>
      </c>
      <c r="B625" t="s">
        <v>89</v>
      </c>
      <c r="C625" s="25" t="s">
        <v>159</v>
      </c>
      <c r="D625" s="25" t="s">
        <v>163</v>
      </c>
      <c r="E625" s="65">
        <v>0</v>
      </c>
      <c r="F625" s="65">
        <v>47863</v>
      </c>
      <c r="G625" s="65">
        <f t="shared" si="28"/>
        <v>47863</v>
      </c>
      <c r="H625" s="23">
        <f>ROUND(IF($A625 ='Inflation Constants Table'!$E$1,E625,E625*(_xlfn.XLOOKUP($A625,'Inflation Constants Table'!$A:$A,'Inflation Constants Table'!$B:$B,0))),0)</f>
        <v>0</v>
      </c>
      <c r="I625" s="23">
        <f>ROUND(IF($A625 ='Inflation Constants Table'!$E$1,F625,F625*(_xlfn.XLOOKUP($A625,'Inflation Constants Table'!$A:$A,'Inflation Constants Table'!$B:$B,0))),0)</f>
        <v>59350</v>
      </c>
      <c r="J625" s="23">
        <f>ROUND(IF($A625 ='Inflation Constants Table'!$E$1,G625,G625*(_xlfn.XLOOKUP($A625,'Inflation Constants Table'!$A:$A,'Inflation Constants Table'!$B:$B,0))),0)</f>
        <v>59350</v>
      </c>
      <c r="K625" s="19">
        <f t="shared" si="29"/>
        <v>0</v>
      </c>
      <c r="L625" s="73">
        <f>_xlfn.XLOOKUP(A625,'SAPD GF as Pct of COSA GF'!A:A,'SAPD GF as Pct of COSA GF'!C:C)</f>
        <v>1596310579</v>
      </c>
      <c r="M625" s="19">
        <f t="shared" si="30"/>
        <v>3.7179481725404261E-5</v>
      </c>
    </row>
    <row r="626" spans="1:13">
      <c r="A626">
        <v>2021</v>
      </c>
      <c r="B626" t="s">
        <v>89</v>
      </c>
      <c r="C626" s="25" t="s">
        <v>159</v>
      </c>
      <c r="D626" s="25" t="s">
        <v>164</v>
      </c>
      <c r="E626" s="65">
        <v>0</v>
      </c>
      <c r="F626" s="65">
        <v>279059</v>
      </c>
      <c r="G626" s="65">
        <f t="shared" si="28"/>
        <v>279059</v>
      </c>
      <c r="H626" s="23">
        <f>ROUND(IF($A626 ='Inflation Constants Table'!$E$1,E626,E626*(_xlfn.XLOOKUP($A626,'Inflation Constants Table'!$A:$A,'Inflation Constants Table'!$B:$B,0))),0)</f>
        <v>0</v>
      </c>
      <c r="I626" s="23">
        <f>ROUND(IF($A626 ='Inflation Constants Table'!$E$1,F626,F626*(_xlfn.XLOOKUP($A626,'Inflation Constants Table'!$A:$A,'Inflation Constants Table'!$B:$B,0))),0)</f>
        <v>346033</v>
      </c>
      <c r="J626" s="23">
        <f>ROUND(IF($A626 ='Inflation Constants Table'!$E$1,G626,G626*(_xlfn.XLOOKUP($A626,'Inflation Constants Table'!$A:$A,'Inflation Constants Table'!$B:$B,0))),0)</f>
        <v>346033</v>
      </c>
      <c r="K626" s="19">
        <f t="shared" si="29"/>
        <v>0</v>
      </c>
      <c r="L626" s="73">
        <f>_xlfn.XLOOKUP(A626,'SAPD GF as Pct of COSA GF'!A:A,'SAPD GF as Pct of COSA GF'!C:C)</f>
        <v>1596310579</v>
      </c>
      <c r="M626" s="19">
        <f t="shared" si="30"/>
        <v>2.1677047346060343E-4</v>
      </c>
    </row>
    <row r="627" spans="1:13">
      <c r="A627">
        <v>2021</v>
      </c>
      <c r="B627" t="s">
        <v>89</v>
      </c>
      <c r="C627" s="25" t="s">
        <v>159</v>
      </c>
      <c r="D627" s="25" t="s">
        <v>165</v>
      </c>
      <c r="E627" s="65">
        <v>0</v>
      </c>
      <c r="F627" s="65">
        <v>3000</v>
      </c>
      <c r="G627" s="65">
        <f t="shared" si="28"/>
        <v>3000</v>
      </c>
      <c r="H627" s="23">
        <f>ROUND(IF($A627 ='Inflation Constants Table'!$E$1,E627,E627*(_xlfn.XLOOKUP($A627,'Inflation Constants Table'!$A:$A,'Inflation Constants Table'!$B:$B,0))),0)</f>
        <v>0</v>
      </c>
      <c r="I627" s="23">
        <f>ROUND(IF($A627 ='Inflation Constants Table'!$E$1,F627,F627*(_xlfn.XLOOKUP($A627,'Inflation Constants Table'!$A:$A,'Inflation Constants Table'!$B:$B,0))),0)</f>
        <v>3720</v>
      </c>
      <c r="J627" s="23">
        <f>ROUND(IF($A627 ='Inflation Constants Table'!$E$1,G627,G627*(_xlfn.XLOOKUP($A627,'Inflation Constants Table'!$A:$A,'Inflation Constants Table'!$B:$B,0))),0)</f>
        <v>3720</v>
      </c>
      <c r="K627" s="19">
        <f t="shared" si="29"/>
        <v>0</v>
      </c>
      <c r="L627" s="73">
        <f>_xlfn.XLOOKUP(A627,'SAPD GF as Pct of COSA GF'!A:A,'SAPD GF as Pct of COSA GF'!C:C)</f>
        <v>1596310579</v>
      </c>
      <c r="M627" s="19">
        <f t="shared" si="30"/>
        <v>2.3303735807667038E-6</v>
      </c>
    </row>
    <row r="628" spans="1:13">
      <c r="A628">
        <v>2021</v>
      </c>
      <c r="B628" t="s">
        <v>89</v>
      </c>
      <c r="C628" s="25" t="s">
        <v>159</v>
      </c>
      <c r="D628" s="25" t="s">
        <v>166</v>
      </c>
      <c r="E628" s="65">
        <v>324190</v>
      </c>
      <c r="F628" s="65">
        <v>93311</v>
      </c>
      <c r="G628" s="65">
        <f t="shared" si="28"/>
        <v>417501</v>
      </c>
      <c r="H628" s="23">
        <f>ROUND(IF($A628 ='Inflation Constants Table'!$E$1,E628,E628*(_xlfn.XLOOKUP($A628,'Inflation Constants Table'!$A:$A,'Inflation Constants Table'!$B:$B,0))),0)</f>
        <v>401996</v>
      </c>
      <c r="I628" s="23">
        <f>ROUND(IF($A628 ='Inflation Constants Table'!$E$1,F628,F628*(_xlfn.XLOOKUP($A628,'Inflation Constants Table'!$A:$A,'Inflation Constants Table'!$B:$B,0))),0)</f>
        <v>115706</v>
      </c>
      <c r="J628" s="23">
        <f>ROUND(IF($A628 ='Inflation Constants Table'!$E$1,G628,G628*(_xlfn.XLOOKUP($A628,'Inflation Constants Table'!$A:$A,'Inflation Constants Table'!$B:$B,0))),0)</f>
        <v>517701</v>
      </c>
      <c r="K628" s="19">
        <f t="shared" si="29"/>
        <v>0.7765022667524305</v>
      </c>
      <c r="L628" s="73">
        <f>_xlfn.XLOOKUP(A628,'SAPD GF as Pct of COSA GF'!A:A,'SAPD GF as Pct of COSA GF'!C:C)</f>
        <v>1596310579</v>
      </c>
      <c r="M628" s="19">
        <f t="shared" si="30"/>
        <v>3.2431094976787721E-4</v>
      </c>
    </row>
    <row r="629" spans="1:13">
      <c r="A629">
        <v>2021</v>
      </c>
      <c r="B629" t="s">
        <v>89</v>
      </c>
      <c r="C629" s="25" t="s">
        <v>159</v>
      </c>
      <c r="D629" s="25" t="s">
        <v>167</v>
      </c>
      <c r="E629" s="65">
        <v>0</v>
      </c>
      <c r="F629" s="65">
        <v>9986</v>
      </c>
      <c r="G629" s="65">
        <f t="shared" si="28"/>
        <v>9986</v>
      </c>
      <c r="H629" s="23">
        <f>ROUND(IF($A629 ='Inflation Constants Table'!$E$1,E629,E629*(_xlfn.XLOOKUP($A629,'Inflation Constants Table'!$A:$A,'Inflation Constants Table'!$B:$B,0))),0)</f>
        <v>0</v>
      </c>
      <c r="I629" s="23">
        <f>ROUND(IF($A629 ='Inflation Constants Table'!$E$1,F629,F629*(_xlfn.XLOOKUP($A629,'Inflation Constants Table'!$A:$A,'Inflation Constants Table'!$B:$B,0))),0)</f>
        <v>12383</v>
      </c>
      <c r="J629" s="23">
        <f>ROUND(IF($A629 ='Inflation Constants Table'!$E$1,G629,G629*(_xlfn.XLOOKUP($A629,'Inflation Constants Table'!$A:$A,'Inflation Constants Table'!$B:$B,0))),0)</f>
        <v>12383</v>
      </c>
      <c r="K629" s="19">
        <f t="shared" si="29"/>
        <v>0</v>
      </c>
      <c r="L629" s="73">
        <f>_xlfn.XLOOKUP(A629,'SAPD GF as Pct of COSA GF'!A:A,'SAPD GF as Pct of COSA GF'!C:C)</f>
        <v>1596310579</v>
      </c>
      <c r="M629" s="19">
        <f t="shared" si="30"/>
        <v>7.7572623792027122E-6</v>
      </c>
    </row>
    <row r="630" spans="1:13">
      <c r="A630">
        <v>2021</v>
      </c>
      <c r="B630" t="s">
        <v>89</v>
      </c>
      <c r="C630" s="25" t="s">
        <v>159</v>
      </c>
      <c r="D630" s="25" t="s">
        <v>168</v>
      </c>
      <c r="E630" s="65">
        <v>0</v>
      </c>
      <c r="F630" s="65">
        <v>8425</v>
      </c>
      <c r="G630" s="65">
        <f t="shared" si="28"/>
        <v>8425</v>
      </c>
      <c r="H630" s="23">
        <f>ROUND(IF($A630 ='Inflation Constants Table'!$E$1,E630,E630*(_xlfn.XLOOKUP($A630,'Inflation Constants Table'!$A:$A,'Inflation Constants Table'!$B:$B,0))),0)</f>
        <v>0</v>
      </c>
      <c r="I630" s="23">
        <f>ROUND(IF($A630 ='Inflation Constants Table'!$E$1,F630,F630*(_xlfn.XLOOKUP($A630,'Inflation Constants Table'!$A:$A,'Inflation Constants Table'!$B:$B,0))),0)</f>
        <v>10447</v>
      </c>
      <c r="J630" s="23">
        <f>ROUND(IF($A630 ='Inflation Constants Table'!$E$1,G630,G630*(_xlfn.XLOOKUP($A630,'Inflation Constants Table'!$A:$A,'Inflation Constants Table'!$B:$B,0))),0)</f>
        <v>10447</v>
      </c>
      <c r="K630" s="19">
        <f t="shared" si="29"/>
        <v>0</v>
      </c>
      <c r="L630" s="73">
        <f>_xlfn.XLOOKUP(A630,'SAPD GF as Pct of COSA GF'!A:A,'SAPD GF as Pct of COSA GF'!C:C)</f>
        <v>1596310579</v>
      </c>
      <c r="M630" s="19">
        <f t="shared" si="30"/>
        <v>6.5444658059864928E-6</v>
      </c>
    </row>
    <row r="631" spans="1:13">
      <c r="A631">
        <v>2021</v>
      </c>
      <c r="B631" t="s">
        <v>89</v>
      </c>
      <c r="C631" s="25" t="s">
        <v>159</v>
      </c>
      <c r="D631" s="25" t="s">
        <v>169</v>
      </c>
      <c r="E631" s="65">
        <v>0</v>
      </c>
      <c r="F631" s="65">
        <v>3035</v>
      </c>
      <c r="G631" s="65">
        <f t="shared" si="28"/>
        <v>3035</v>
      </c>
      <c r="H631" s="23">
        <f>ROUND(IF($A631 ='Inflation Constants Table'!$E$1,E631,E631*(_xlfn.XLOOKUP($A631,'Inflation Constants Table'!$A:$A,'Inflation Constants Table'!$B:$B,0))),0)</f>
        <v>0</v>
      </c>
      <c r="I631" s="23">
        <f>ROUND(IF($A631 ='Inflation Constants Table'!$E$1,F631,F631*(_xlfn.XLOOKUP($A631,'Inflation Constants Table'!$A:$A,'Inflation Constants Table'!$B:$B,0))),0)</f>
        <v>3763</v>
      </c>
      <c r="J631" s="23">
        <f>ROUND(IF($A631 ='Inflation Constants Table'!$E$1,G631,G631*(_xlfn.XLOOKUP($A631,'Inflation Constants Table'!$A:$A,'Inflation Constants Table'!$B:$B,0))),0)</f>
        <v>3763</v>
      </c>
      <c r="K631" s="19">
        <f t="shared" si="29"/>
        <v>0</v>
      </c>
      <c r="L631" s="73">
        <f>_xlfn.XLOOKUP(A631,'SAPD GF as Pct of COSA GF'!A:A,'SAPD GF as Pct of COSA GF'!C:C)</f>
        <v>1596310579</v>
      </c>
      <c r="M631" s="19">
        <f t="shared" si="30"/>
        <v>2.3573106947379316E-6</v>
      </c>
    </row>
    <row r="632" spans="1:13">
      <c r="A632">
        <v>2021</v>
      </c>
      <c r="B632" t="s">
        <v>89</v>
      </c>
      <c r="C632" s="25" t="s">
        <v>159</v>
      </c>
      <c r="D632" s="25" t="s">
        <v>170</v>
      </c>
      <c r="E632" s="65">
        <v>0</v>
      </c>
      <c r="F632" s="65">
        <v>18577</v>
      </c>
      <c r="G632" s="65">
        <f t="shared" si="28"/>
        <v>18577</v>
      </c>
      <c r="H632" s="23">
        <f>ROUND(IF($A632 ='Inflation Constants Table'!$E$1,E632,E632*(_xlfn.XLOOKUP($A632,'Inflation Constants Table'!$A:$A,'Inflation Constants Table'!$B:$B,0))),0)</f>
        <v>0</v>
      </c>
      <c r="I632" s="23">
        <f>ROUND(IF($A632 ='Inflation Constants Table'!$E$1,F632,F632*(_xlfn.XLOOKUP($A632,'Inflation Constants Table'!$A:$A,'Inflation Constants Table'!$B:$B,0))),0)</f>
        <v>23035</v>
      </c>
      <c r="J632" s="23">
        <f>ROUND(IF($A632 ='Inflation Constants Table'!$E$1,G632,G632*(_xlfn.XLOOKUP($A632,'Inflation Constants Table'!$A:$A,'Inflation Constants Table'!$B:$B,0))),0)</f>
        <v>23035</v>
      </c>
      <c r="K632" s="19">
        <f t="shared" si="29"/>
        <v>0</v>
      </c>
      <c r="L632" s="73">
        <f>_xlfn.XLOOKUP(A632,'SAPD GF as Pct of COSA GF'!A:A,'SAPD GF as Pct of COSA GF'!C:C)</f>
        <v>1596310579</v>
      </c>
      <c r="M632" s="19">
        <f t="shared" si="30"/>
        <v>1.4430149309935757E-5</v>
      </c>
    </row>
    <row r="633" spans="1:13">
      <c r="A633">
        <v>2021</v>
      </c>
      <c r="B633" t="s">
        <v>89</v>
      </c>
      <c r="C633" s="25" t="s">
        <v>159</v>
      </c>
      <c r="D633" s="25" t="s">
        <v>171</v>
      </c>
      <c r="E633" s="65">
        <v>0</v>
      </c>
      <c r="F633" s="65">
        <v>67022</v>
      </c>
      <c r="G633" s="65">
        <f t="shared" si="28"/>
        <v>67022</v>
      </c>
      <c r="H633" s="23">
        <f>ROUND(IF($A633 ='Inflation Constants Table'!$E$1,E633,E633*(_xlfn.XLOOKUP($A633,'Inflation Constants Table'!$A:$A,'Inflation Constants Table'!$B:$B,0))),0)</f>
        <v>0</v>
      </c>
      <c r="I633" s="23">
        <f>ROUND(IF($A633 ='Inflation Constants Table'!$E$1,F633,F633*(_xlfn.XLOOKUP($A633,'Inflation Constants Table'!$A:$A,'Inflation Constants Table'!$B:$B,0))),0)</f>
        <v>83107</v>
      </c>
      <c r="J633" s="23">
        <f>ROUND(IF($A633 ='Inflation Constants Table'!$E$1,G633,G633*(_xlfn.XLOOKUP($A633,'Inflation Constants Table'!$A:$A,'Inflation Constants Table'!$B:$B,0))),0)</f>
        <v>83107</v>
      </c>
      <c r="K633" s="19">
        <f t="shared" si="29"/>
        <v>0</v>
      </c>
      <c r="L633" s="73">
        <f>_xlfn.XLOOKUP(A633,'SAPD GF as Pct of COSA GF'!A:A,'SAPD GF as Pct of COSA GF'!C:C)</f>
        <v>1596310579</v>
      </c>
      <c r="M633" s="19">
        <f t="shared" si="30"/>
        <v>5.2061923972252267E-5</v>
      </c>
    </row>
    <row r="634" spans="1:13">
      <c r="A634">
        <v>2021</v>
      </c>
      <c r="B634" t="s">
        <v>89</v>
      </c>
      <c r="C634" s="25" t="s">
        <v>159</v>
      </c>
      <c r="D634" s="25" t="s">
        <v>172</v>
      </c>
      <c r="E634" s="65">
        <v>405919</v>
      </c>
      <c r="F634" s="65">
        <v>521950</v>
      </c>
      <c r="G634" s="65">
        <f t="shared" si="28"/>
        <v>927869</v>
      </c>
      <c r="H634" s="23">
        <f>ROUND(IF($A634 ='Inflation Constants Table'!$E$1,E634,E634*(_xlfn.XLOOKUP($A634,'Inflation Constants Table'!$A:$A,'Inflation Constants Table'!$B:$B,0))),0)</f>
        <v>503340</v>
      </c>
      <c r="I634" s="23">
        <f>ROUND(IF($A634 ='Inflation Constants Table'!$E$1,F634,F634*(_xlfn.XLOOKUP($A634,'Inflation Constants Table'!$A:$A,'Inflation Constants Table'!$B:$B,0))),0)</f>
        <v>647218</v>
      </c>
      <c r="J634" s="23">
        <f>ROUND(IF($A634 ='Inflation Constants Table'!$E$1,G634,G634*(_xlfn.XLOOKUP($A634,'Inflation Constants Table'!$A:$A,'Inflation Constants Table'!$B:$B,0))),0)</f>
        <v>1150558</v>
      </c>
      <c r="K634" s="19">
        <f t="shared" si="29"/>
        <v>0.43747468619574154</v>
      </c>
      <c r="L634" s="73">
        <f>_xlfn.XLOOKUP(A634,'SAPD GF as Pct of COSA GF'!A:A,'SAPD GF as Pct of COSA GF'!C:C)</f>
        <v>1596310579</v>
      </c>
      <c r="M634" s="19">
        <f t="shared" si="30"/>
        <v>7.2076074363972497E-4</v>
      </c>
    </row>
    <row r="635" spans="1:13">
      <c r="A635">
        <v>2021</v>
      </c>
      <c r="B635" t="s">
        <v>89</v>
      </c>
      <c r="C635" s="25" t="s">
        <v>159</v>
      </c>
      <c r="D635" s="25" t="s">
        <v>173</v>
      </c>
      <c r="E635" s="65">
        <v>54432</v>
      </c>
      <c r="F635" s="65">
        <v>504561</v>
      </c>
      <c r="G635" s="65">
        <f t="shared" si="28"/>
        <v>558993</v>
      </c>
      <c r="H635" s="23">
        <f>ROUND(IF($A635 ='Inflation Constants Table'!$E$1,E635,E635*(_xlfn.XLOOKUP($A635,'Inflation Constants Table'!$A:$A,'Inflation Constants Table'!$B:$B,0))),0)</f>
        <v>67496</v>
      </c>
      <c r="I635" s="23">
        <f>ROUND(IF($A635 ='Inflation Constants Table'!$E$1,F635,F635*(_xlfn.XLOOKUP($A635,'Inflation Constants Table'!$A:$A,'Inflation Constants Table'!$B:$B,0))),0)</f>
        <v>625656</v>
      </c>
      <c r="J635" s="23">
        <f>ROUND(IF($A635 ='Inflation Constants Table'!$E$1,G635,G635*(_xlfn.XLOOKUP($A635,'Inflation Constants Table'!$A:$A,'Inflation Constants Table'!$B:$B,0))),0)</f>
        <v>693151</v>
      </c>
      <c r="K635" s="19">
        <f t="shared" si="29"/>
        <v>9.7375607912273079E-2</v>
      </c>
      <c r="L635" s="73">
        <f>_xlfn.XLOOKUP(A635,'SAPD GF as Pct of COSA GF'!A:A,'SAPD GF as Pct of COSA GF'!C:C)</f>
        <v>1596310579</v>
      </c>
      <c r="M635" s="19">
        <f t="shared" si="30"/>
        <v>4.3422063921559715E-4</v>
      </c>
    </row>
    <row r="636" spans="1:13">
      <c r="A636">
        <v>2021</v>
      </c>
      <c r="B636" t="s">
        <v>89</v>
      </c>
      <c r="C636" s="25" t="s">
        <v>159</v>
      </c>
      <c r="D636" s="25" t="s">
        <v>174</v>
      </c>
      <c r="E636" s="65">
        <v>129569</v>
      </c>
      <c r="F636" s="65">
        <v>1000</v>
      </c>
      <c r="G636" s="65">
        <f t="shared" si="28"/>
        <v>130569</v>
      </c>
      <c r="H636" s="23">
        <f>ROUND(IF($A636 ='Inflation Constants Table'!$E$1,E636,E636*(_xlfn.XLOOKUP($A636,'Inflation Constants Table'!$A:$A,'Inflation Constants Table'!$B:$B,0))),0)</f>
        <v>160666</v>
      </c>
      <c r="I636" s="23">
        <f>ROUND(IF($A636 ='Inflation Constants Table'!$E$1,F636,F636*(_xlfn.XLOOKUP($A636,'Inflation Constants Table'!$A:$A,'Inflation Constants Table'!$B:$B,0))),0)</f>
        <v>1240</v>
      </c>
      <c r="J636" s="23">
        <f>ROUND(IF($A636 ='Inflation Constants Table'!$E$1,G636,G636*(_xlfn.XLOOKUP($A636,'Inflation Constants Table'!$A:$A,'Inflation Constants Table'!$B:$B,0))),0)</f>
        <v>161906</v>
      </c>
      <c r="K636" s="19">
        <f t="shared" si="29"/>
        <v>0.9923412350376144</v>
      </c>
      <c r="L636" s="73">
        <f>_xlfn.XLOOKUP(A636,'SAPD GF as Pct of COSA GF'!A:A,'SAPD GF as Pct of COSA GF'!C:C)</f>
        <v>1596310579</v>
      </c>
      <c r="M636" s="19">
        <f t="shared" si="30"/>
        <v>1.0142512499129406E-4</v>
      </c>
    </row>
    <row r="637" spans="1:13">
      <c r="A637">
        <v>2021</v>
      </c>
      <c r="B637" t="s">
        <v>89</v>
      </c>
      <c r="C637" s="25" t="s">
        <v>159</v>
      </c>
      <c r="D637" s="25" t="s">
        <v>210</v>
      </c>
      <c r="E637" s="65">
        <v>0</v>
      </c>
      <c r="F637" s="65">
        <v>5250</v>
      </c>
      <c r="G637" s="65">
        <f t="shared" si="28"/>
        <v>5250</v>
      </c>
      <c r="H637" s="23">
        <f>ROUND(IF($A637 ='Inflation Constants Table'!$E$1,E637,E637*(_xlfn.XLOOKUP($A637,'Inflation Constants Table'!$A:$A,'Inflation Constants Table'!$B:$B,0))),0)</f>
        <v>0</v>
      </c>
      <c r="I637" s="23">
        <f>ROUND(IF($A637 ='Inflation Constants Table'!$E$1,F637,F637*(_xlfn.XLOOKUP($A637,'Inflation Constants Table'!$A:$A,'Inflation Constants Table'!$B:$B,0))),0)</f>
        <v>6510</v>
      </c>
      <c r="J637" s="23">
        <f>ROUND(IF($A637 ='Inflation Constants Table'!$E$1,G637,G637*(_xlfn.XLOOKUP($A637,'Inflation Constants Table'!$A:$A,'Inflation Constants Table'!$B:$B,0))),0)</f>
        <v>6510</v>
      </c>
      <c r="K637" s="19">
        <f t="shared" si="29"/>
        <v>0</v>
      </c>
      <c r="L637" s="73">
        <f>_xlfn.XLOOKUP(A637,'SAPD GF as Pct of COSA GF'!A:A,'SAPD GF as Pct of COSA GF'!C:C)</f>
        <v>1596310579</v>
      </c>
      <c r="M637" s="19">
        <f t="shared" si="30"/>
        <v>4.0781537663417316E-6</v>
      </c>
    </row>
    <row r="638" spans="1:13">
      <c r="A638">
        <v>2021</v>
      </c>
      <c r="B638" t="s">
        <v>89</v>
      </c>
      <c r="C638" s="25" t="s">
        <v>159</v>
      </c>
      <c r="D638" s="25" t="s">
        <v>175</v>
      </c>
      <c r="E638" s="65">
        <v>0</v>
      </c>
      <c r="F638" s="65">
        <v>12207</v>
      </c>
      <c r="G638" s="65">
        <f t="shared" si="28"/>
        <v>12207</v>
      </c>
      <c r="H638" s="23">
        <f>ROUND(IF($A638 ='Inflation Constants Table'!$E$1,E638,E638*(_xlfn.XLOOKUP($A638,'Inflation Constants Table'!$A:$A,'Inflation Constants Table'!$B:$B,0))),0)</f>
        <v>0</v>
      </c>
      <c r="I638" s="23">
        <f>ROUND(IF($A638 ='Inflation Constants Table'!$E$1,F638,F638*(_xlfn.XLOOKUP($A638,'Inflation Constants Table'!$A:$A,'Inflation Constants Table'!$B:$B,0))),0)</f>
        <v>15137</v>
      </c>
      <c r="J638" s="23">
        <f>ROUND(IF($A638 ='Inflation Constants Table'!$E$1,G638,G638*(_xlfn.XLOOKUP($A638,'Inflation Constants Table'!$A:$A,'Inflation Constants Table'!$B:$B,0))),0)</f>
        <v>15137</v>
      </c>
      <c r="K638" s="19">
        <f t="shared" si="29"/>
        <v>0</v>
      </c>
      <c r="L638" s="73">
        <f>_xlfn.XLOOKUP(A638,'SAPD GF as Pct of COSA GF'!A:A,'SAPD GF as Pct of COSA GF'!C:C)</f>
        <v>1596310579</v>
      </c>
      <c r="M638" s="19">
        <f t="shared" si="30"/>
        <v>9.4824905623832245E-6</v>
      </c>
    </row>
    <row r="639" spans="1:13">
      <c r="A639">
        <v>2021</v>
      </c>
      <c r="B639" t="s">
        <v>89</v>
      </c>
      <c r="C639" s="25" t="s">
        <v>159</v>
      </c>
      <c r="D639" s="25" t="s">
        <v>176</v>
      </c>
      <c r="E639" s="65">
        <v>0</v>
      </c>
      <c r="F639" s="65">
        <v>1000</v>
      </c>
      <c r="G639" s="65">
        <f t="shared" si="28"/>
        <v>1000</v>
      </c>
      <c r="H639" s="23">
        <f>ROUND(IF($A639 ='Inflation Constants Table'!$E$1,E639,E639*(_xlfn.XLOOKUP($A639,'Inflation Constants Table'!$A:$A,'Inflation Constants Table'!$B:$B,0))),0)</f>
        <v>0</v>
      </c>
      <c r="I639" s="23">
        <f>ROUND(IF($A639 ='Inflation Constants Table'!$E$1,F639,F639*(_xlfn.XLOOKUP($A639,'Inflation Constants Table'!$A:$A,'Inflation Constants Table'!$B:$B,0))),0)</f>
        <v>1240</v>
      </c>
      <c r="J639" s="23">
        <f>ROUND(IF($A639 ='Inflation Constants Table'!$E$1,G639,G639*(_xlfn.XLOOKUP($A639,'Inflation Constants Table'!$A:$A,'Inflation Constants Table'!$B:$B,0))),0)</f>
        <v>1240</v>
      </c>
      <c r="K639" s="19">
        <f t="shared" si="29"/>
        <v>0</v>
      </c>
      <c r="L639" s="73">
        <f>_xlfn.XLOOKUP(A639,'SAPD GF as Pct of COSA GF'!A:A,'SAPD GF as Pct of COSA GF'!C:C)</f>
        <v>1596310579</v>
      </c>
      <c r="M639" s="19">
        <f t="shared" si="30"/>
        <v>7.7679119358890119E-7</v>
      </c>
    </row>
    <row r="640" spans="1:13">
      <c r="A640">
        <v>2021</v>
      </c>
      <c r="B640" t="s">
        <v>89</v>
      </c>
      <c r="C640" s="25" t="s">
        <v>177</v>
      </c>
      <c r="D640" s="25" t="s">
        <v>180</v>
      </c>
      <c r="E640" s="65">
        <v>0</v>
      </c>
      <c r="F640" s="65">
        <v>115162</v>
      </c>
      <c r="G640" s="65">
        <f t="shared" si="28"/>
        <v>115162</v>
      </c>
      <c r="H640" s="23">
        <f>ROUND(IF($A640 ='Inflation Constants Table'!$E$1,E640,E640*(_xlfn.XLOOKUP($A640,'Inflation Constants Table'!$A:$A,'Inflation Constants Table'!$B:$B,0))),0)</f>
        <v>0</v>
      </c>
      <c r="I640" s="23">
        <f>ROUND(IF($A640 ='Inflation Constants Table'!$E$1,F640,F640*(_xlfn.XLOOKUP($A640,'Inflation Constants Table'!$A:$A,'Inflation Constants Table'!$B:$B,0))),0)</f>
        <v>142801</v>
      </c>
      <c r="J640" s="23">
        <f>ROUND(IF($A640 ='Inflation Constants Table'!$E$1,G640,G640*(_xlfn.XLOOKUP($A640,'Inflation Constants Table'!$A:$A,'Inflation Constants Table'!$B:$B,0))),0)</f>
        <v>142801</v>
      </c>
      <c r="K640" s="19">
        <f t="shared" si="29"/>
        <v>0</v>
      </c>
      <c r="L640" s="73">
        <f>_xlfn.XLOOKUP(A640,'SAPD GF as Pct of COSA GF'!A:A,'SAPD GF as Pct of COSA GF'!C:C)</f>
        <v>1596310579</v>
      </c>
      <c r="M640" s="19">
        <f t="shared" si="30"/>
        <v>8.9456902609426361E-5</v>
      </c>
    </row>
    <row r="641" spans="1:13">
      <c r="A641">
        <v>2021</v>
      </c>
      <c r="B641" t="s">
        <v>89</v>
      </c>
      <c r="C641" s="25" t="s">
        <v>177</v>
      </c>
      <c r="D641" s="25" t="s">
        <v>213</v>
      </c>
      <c r="E641" s="65">
        <v>0</v>
      </c>
      <c r="F641" s="65">
        <v>129</v>
      </c>
      <c r="G641" s="65">
        <f t="shared" si="28"/>
        <v>129</v>
      </c>
      <c r="H641" s="23">
        <f>ROUND(IF($A641 ='Inflation Constants Table'!$E$1,E641,E641*(_xlfn.XLOOKUP($A641,'Inflation Constants Table'!$A:$A,'Inflation Constants Table'!$B:$B,0))),0)</f>
        <v>0</v>
      </c>
      <c r="I641" s="23">
        <f>ROUND(IF($A641 ='Inflation Constants Table'!$E$1,F641,F641*(_xlfn.XLOOKUP($A641,'Inflation Constants Table'!$A:$A,'Inflation Constants Table'!$B:$B,0))),0)</f>
        <v>160</v>
      </c>
      <c r="J641" s="23">
        <f>ROUND(IF($A641 ='Inflation Constants Table'!$E$1,G641,G641*(_xlfn.XLOOKUP($A641,'Inflation Constants Table'!$A:$A,'Inflation Constants Table'!$B:$B,0))),0)</f>
        <v>160</v>
      </c>
      <c r="K641" s="19">
        <f t="shared" si="29"/>
        <v>0</v>
      </c>
      <c r="L641" s="73">
        <f>_xlfn.XLOOKUP(A641,'SAPD GF as Pct of COSA GF'!A:A,'SAPD GF as Pct of COSA GF'!C:C)</f>
        <v>1596310579</v>
      </c>
      <c r="M641" s="19">
        <f t="shared" si="30"/>
        <v>1.0023112175340661E-7</v>
      </c>
    </row>
    <row r="642" spans="1:13">
      <c r="A642">
        <v>2021</v>
      </c>
      <c r="B642" t="s">
        <v>89</v>
      </c>
      <c r="C642" s="25" t="s">
        <v>177</v>
      </c>
      <c r="D642" s="25" t="s">
        <v>181</v>
      </c>
      <c r="E642" s="65">
        <v>730526</v>
      </c>
      <c r="F642" s="65">
        <v>0</v>
      </c>
      <c r="G642" s="65">
        <f t="shared" si="28"/>
        <v>730526</v>
      </c>
      <c r="H642" s="23">
        <f>ROUND(IF($A642 ='Inflation Constants Table'!$E$1,E642,E642*(_xlfn.XLOOKUP($A642,'Inflation Constants Table'!$A:$A,'Inflation Constants Table'!$B:$B,0))),0)</f>
        <v>905852</v>
      </c>
      <c r="I642" s="23">
        <f>ROUND(IF($A642 ='Inflation Constants Table'!$E$1,F642,F642*(_xlfn.XLOOKUP($A642,'Inflation Constants Table'!$A:$A,'Inflation Constants Table'!$B:$B,0))),0)</f>
        <v>0</v>
      </c>
      <c r="J642" s="23">
        <f>ROUND(IF($A642 ='Inflation Constants Table'!$E$1,G642,G642*(_xlfn.XLOOKUP($A642,'Inflation Constants Table'!$A:$A,'Inflation Constants Table'!$B:$B,0))),0)</f>
        <v>905852</v>
      </c>
      <c r="K642" s="19">
        <f t="shared" si="29"/>
        <v>1</v>
      </c>
      <c r="L642" s="73">
        <f>_xlfn.XLOOKUP(A642,'SAPD GF as Pct of COSA GF'!A:A,'SAPD GF as Pct of COSA GF'!C:C)</f>
        <v>1596310579</v>
      </c>
      <c r="M642" s="19">
        <f t="shared" si="30"/>
        <v>5.6746601314104303E-4</v>
      </c>
    </row>
    <row r="643" spans="1:13">
      <c r="A643">
        <v>2021</v>
      </c>
      <c r="B643" t="s">
        <v>89</v>
      </c>
      <c r="C643" s="25" t="s">
        <v>177</v>
      </c>
      <c r="D643" s="25" t="s">
        <v>182</v>
      </c>
      <c r="E643" s="65">
        <v>0</v>
      </c>
      <c r="F643" s="65">
        <v>375456</v>
      </c>
      <c r="G643" s="65">
        <f t="shared" ref="G643:G706" si="31">E643+F643</f>
        <v>375456</v>
      </c>
      <c r="H643" s="23">
        <f>ROUND(IF($A643 ='Inflation Constants Table'!$E$1,E643,E643*(_xlfn.XLOOKUP($A643,'Inflation Constants Table'!$A:$A,'Inflation Constants Table'!$B:$B,0))),0)</f>
        <v>0</v>
      </c>
      <c r="I643" s="23">
        <f>ROUND(IF($A643 ='Inflation Constants Table'!$E$1,F643,F643*(_xlfn.XLOOKUP($A643,'Inflation Constants Table'!$A:$A,'Inflation Constants Table'!$B:$B,0))),0)</f>
        <v>465565</v>
      </c>
      <c r="J643" s="23">
        <f>ROUND(IF($A643 ='Inflation Constants Table'!$E$1,G643,G643*(_xlfn.XLOOKUP($A643,'Inflation Constants Table'!$A:$A,'Inflation Constants Table'!$B:$B,0))),0)</f>
        <v>465565</v>
      </c>
      <c r="K643" s="19">
        <f t="shared" ref="K643:K706" si="32">IF(J643 = 0, 0, H643/J643)</f>
        <v>0</v>
      </c>
      <c r="L643" s="73">
        <f>_xlfn.XLOOKUP(A643,'SAPD GF as Pct of COSA GF'!A:A,'SAPD GF as Pct of COSA GF'!C:C)</f>
        <v>1596310579</v>
      </c>
      <c r="M643" s="19">
        <f t="shared" ref="M643:M706" si="33">J643/L643</f>
        <v>2.9165063874452967E-4</v>
      </c>
    </row>
    <row r="644" spans="1:13">
      <c r="A644">
        <v>2021</v>
      </c>
      <c r="B644" t="s">
        <v>89</v>
      </c>
      <c r="C644" s="25" t="s">
        <v>177</v>
      </c>
      <c r="D644" s="25" t="s">
        <v>183</v>
      </c>
      <c r="E644" s="65">
        <v>0</v>
      </c>
      <c r="F644" s="65">
        <v>30318</v>
      </c>
      <c r="G644" s="65">
        <f t="shared" si="31"/>
        <v>30318</v>
      </c>
      <c r="H644" s="23">
        <f>ROUND(IF($A644 ='Inflation Constants Table'!$E$1,E644,E644*(_xlfn.XLOOKUP($A644,'Inflation Constants Table'!$A:$A,'Inflation Constants Table'!$B:$B,0))),0)</f>
        <v>0</v>
      </c>
      <c r="I644" s="23">
        <f>ROUND(IF($A644 ='Inflation Constants Table'!$E$1,F644,F644*(_xlfn.XLOOKUP($A644,'Inflation Constants Table'!$A:$A,'Inflation Constants Table'!$B:$B,0))),0)</f>
        <v>37594</v>
      </c>
      <c r="J644" s="23">
        <f>ROUND(IF($A644 ='Inflation Constants Table'!$E$1,G644,G644*(_xlfn.XLOOKUP($A644,'Inflation Constants Table'!$A:$A,'Inflation Constants Table'!$B:$B,0))),0)</f>
        <v>37594</v>
      </c>
      <c r="K644" s="19">
        <f t="shared" si="32"/>
        <v>0</v>
      </c>
      <c r="L644" s="73">
        <f>_xlfn.XLOOKUP(A644,'SAPD GF as Pct of COSA GF'!A:A,'SAPD GF as Pct of COSA GF'!C:C)</f>
        <v>1596310579</v>
      </c>
      <c r="M644" s="19">
        <f t="shared" si="33"/>
        <v>2.3550554944984802E-5</v>
      </c>
    </row>
    <row r="645" spans="1:13">
      <c r="A645">
        <v>2021</v>
      </c>
      <c r="B645" t="s">
        <v>89</v>
      </c>
      <c r="C645" s="25" t="s">
        <v>177</v>
      </c>
      <c r="D645" s="25" t="s">
        <v>184</v>
      </c>
      <c r="E645" s="65">
        <v>0</v>
      </c>
      <c r="F645" s="65">
        <v>1156997</v>
      </c>
      <c r="G645" s="65">
        <f t="shared" si="31"/>
        <v>1156997</v>
      </c>
      <c r="H645" s="23">
        <f>ROUND(IF($A645 ='Inflation Constants Table'!$E$1,E645,E645*(_xlfn.XLOOKUP($A645,'Inflation Constants Table'!$A:$A,'Inflation Constants Table'!$B:$B,0))),0)</f>
        <v>0</v>
      </c>
      <c r="I645" s="23">
        <f>ROUND(IF($A645 ='Inflation Constants Table'!$E$1,F645,F645*(_xlfn.XLOOKUP($A645,'Inflation Constants Table'!$A:$A,'Inflation Constants Table'!$B:$B,0))),0)</f>
        <v>1434676</v>
      </c>
      <c r="J645" s="23">
        <f>ROUND(IF($A645 ='Inflation Constants Table'!$E$1,G645,G645*(_xlfn.XLOOKUP($A645,'Inflation Constants Table'!$A:$A,'Inflation Constants Table'!$B:$B,0))),0)</f>
        <v>1434676</v>
      </c>
      <c r="K645" s="19">
        <f t="shared" si="32"/>
        <v>0</v>
      </c>
      <c r="L645" s="73">
        <f>_xlfn.XLOOKUP(A645,'SAPD GF as Pct of COSA GF'!A:A,'SAPD GF as Pct of COSA GF'!C:C)</f>
        <v>1596310579</v>
      </c>
      <c r="M645" s="19">
        <f t="shared" si="33"/>
        <v>8.9874490520431487E-4</v>
      </c>
    </row>
    <row r="646" spans="1:13">
      <c r="A646">
        <v>2021</v>
      </c>
      <c r="B646" t="s">
        <v>89</v>
      </c>
      <c r="C646" s="25" t="s">
        <v>177</v>
      </c>
      <c r="D646" s="25" t="s">
        <v>185</v>
      </c>
      <c r="E646" s="65">
        <v>0</v>
      </c>
      <c r="F646" s="65">
        <v>13975376</v>
      </c>
      <c r="G646" s="65">
        <f t="shared" si="31"/>
        <v>13975376</v>
      </c>
      <c r="H646" s="23">
        <f>ROUND(IF($A646 ='Inflation Constants Table'!$E$1,E646,E646*(_xlfn.XLOOKUP($A646,'Inflation Constants Table'!$A:$A,'Inflation Constants Table'!$B:$B,0))),0)</f>
        <v>0</v>
      </c>
      <c r="I646" s="23">
        <f>ROUND(IF($A646 ='Inflation Constants Table'!$E$1,F646,F646*(_xlfn.XLOOKUP($A646,'Inflation Constants Table'!$A:$A,'Inflation Constants Table'!$B:$B,0))),0)</f>
        <v>17329466</v>
      </c>
      <c r="J646" s="23">
        <f>ROUND(IF($A646 ='Inflation Constants Table'!$E$1,G646,G646*(_xlfn.XLOOKUP($A646,'Inflation Constants Table'!$A:$A,'Inflation Constants Table'!$B:$B,0))),0)</f>
        <v>17329466</v>
      </c>
      <c r="K646" s="19">
        <f t="shared" si="32"/>
        <v>0</v>
      </c>
      <c r="L646" s="73">
        <f>_xlfn.XLOOKUP(A646,'SAPD GF as Pct of COSA GF'!A:A,'SAPD GF as Pct of COSA GF'!C:C)</f>
        <v>1596310579</v>
      </c>
      <c r="M646" s="19">
        <f t="shared" si="33"/>
        <v>1.0855948853547001E-2</v>
      </c>
    </row>
    <row r="647" spans="1:13">
      <c r="A647">
        <v>2021</v>
      </c>
      <c r="B647" t="s">
        <v>89</v>
      </c>
      <c r="C647" s="25" t="s">
        <v>177</v>
      </c>
      <c r="D647" s="25" t="s">
        <v>186</v>
      </c>
      <c r="E647" s="65">
        <v>0</v>
      </c>
      <c r="F647" s="65">
        <v>3541880</v>
      </c>
      <c r="G647" s="65">
        <f t="shared" si="31"/>
        <v>3541880</v>
      </c>
      <c r="H647" s="23">
        <f>ROUND(IF($A647 ='Inflation Constants Table'!$E$1,E647,E647*(_xlfn.XLOOKUP($A647,'Inflation Constants Table'!$A:$A,'Inflation Constants Table'!$B:$B,0))),0)</f>
        <v>0</v>
      </c>
      <c r="I647" s="23">
        <f>ROUND(IF($A647 ='Inflation Constants Table'!$E$1,F647,F647*(_xlfn.XLOOKUP($A647,'Inflation Constants Table'!$A:$A,'Inflation Constants Table'!$B:$B,0))),0)</f>
        <v>4391931</v>
      </c>
      <c r="J647" s="23">
        <f>ROUND(IF($A647 ='Inflation Constants Table'!$E$1,G647,G647*(_xlfn.XLOOKUP($A647,'Inflation Constants Table'!$A:$A,'Inflation Constants Table'!$B:$B,0))),0)</f>
        <v>4391931</v>
      </c>
      <c r="K647" s="19">
        <f t="shared" si="32"/>
        <v>0</v>
      </c>
      <c r="L647" s="73">
        <f>_xlfn.XLOOKUP(A647,'SAPD GF as Pct of COSA GF'!A:A,'SAPD GF as Pct of COSA GF'!C:C)</f>
        <v>1596310579</v>
      </c>
      <c r="M647" s="19">
        <f t="shared" si="33"/>
        <v>2.7513010674597551E-3</v>
      </c>
    </row>
    <row r="648" spans="1:13">
      <c r="A648">
        <v>2021</v>
      </c>
      <c r="B648" t="s">
        <v>89</v>
      </c>
      <c r="C648" s="25" t="s">
        <v>177</v>
      </c>
      <c r="D648" s="25" t="s">
        <v>189</v>
      </c>
      <c r="E648" s="65">
        <v>0</v>
      </c>
      <c r="F648" s="65">
        <v>197856</v>
      </c>
      <c r="G648" s="65">
        <f t="shared" si="31"/>
        <v>197856</v>
      </c>
      <c r="H648" s="23">
        <f>ROUND(IF($A648 ='Inflation Constants Table'!$E$1,E648,E648*(_xlfn.XLOOKUP($A648,'Inflation Constants Table'!$A:$A,'Inflation Constants Table'!$B:$B,0))),0)</f>
        <v>0</v>
      </c>
      <c r="I648" s="23">
        <f>ROUND(IF($A648 ='Inflation Constants Table'!$E$1,F648,F648*(_xlfn.XLOOKUP($A648,'Inflation Constants Table'!$A:$A,'Inflation Constants Table'!$B:$B,0))),0)</f>
        <v>245341</v>
      </c>
      <c r="J648" s="23">
        <f>ROUND(IF($A648 ='Inflation Constants Table'!$E$1,G648,G648*(_xlfn.XLOOKUP($A648,'Inflation Constants Table'!$A:$A,'Inflation Constants Table'!$B:$B,0))),0)</f>
        <v>245341</v>
      </c>
      <c r="K648" s="19">
        <f t="shared" si="32"/>
        <v>0</v>
      </c>
      <c r="L648" s="73">
        <f>_xlfn.XLOOKUP(A648,'SAPD GF as Pct of COSA GF'!A:A,'SAPD GF as Pct of COSA GF'!C:C)</f>
        <v>1596310579</v>
      </c>
      <c r="M648" s="19">
        <f t="shared" si="33"/>
        <v>1.5369252276314083E-4</v>
      </c>
    </row>
    <row r="649" spans="1:13">
      <c r="A649">
        <v>2021</v>
      </c>
      <c r="B649" t="s">
        <v>89</v>
      </c>
      <c r="C649" s="25" t="s">
        <v>177</v>
      </c>
      <c r="D649" s="25" t="s">
        <v>190</v>
      </c>
      <c r="E649" s="65">
        <v>0</v>
      </c>
      <c r="F649" s="65">
        <v>72400</v>
      </c>
      <c r="G649" s="65">
        <f t="shared" si="31"/>
        <v>72400</v>
      </c>
      <c r="H649" s="23">
        <f>ROUND(IF($A649 ='Inflation Constants Table'!$E$1,E649,E649*(_xlfn.XLOOKUP($A649,'Inflation Constants Table'!$A:$A,'Inflation Constants Table'!$B:$B,0))),0)</f>
        <v>0</v>
      </c>
      <c r="I649" s="23">
        <f>ROUND(IF($A649 ='Inflation Constants Table'!$E$1,F649,F649*(_xlfn.XLOOKUP($A649,'Inflation Constants Table'!$A:$A,'Inflation Constants Table'!$B:$B,0))),0)</f>
        <v>89776</v>
      </c>
      <c r="J649" s="23">
        <f>ROUND(IF($A649 ='Inflation Constants Table'!$E$1,G649,G649*(_xlfn.XLOOKUP($A649,'Inflation Constants Table'!$A:$A,'Inflation Constants Table'!$B:$B,0))),0)</f>
        <v>89776</v>
      </c>
      <c r="K649" s="19">
        <f t="shared" si="32"/>
        <v>0</v>
      </c>
      <c r="L649" s="73">
        <f>_xlfn.XLOOKUP(A649,'SAPD GF as Pct of COSA GF'!A:A,'SAPD GF as Pct of COSA GF'!C:C)</f>
        <v>1596310579</v>
      </c>
      <c r="M649" s="19">
        <f t="shared" si="33"/>
        <v>5.6239682415836447E-5</v>
      </c>
    </row>
    <row r="650" spans="1:13">
      <c r="A650">
        <v>2021</v>
      </c>
      <c r="B650" t="s">
        <v>89</v>
      </c>
      <c r="C650" s="25" t="s">
        <v>177</v>
      </c>
      <c r="D650" s="25" t="s">
        <v>191</v>
      </c>
      <c r="E650" s="65">
        <v>0</v>
      </c>
      <c r="F650" s="65">
        <v>7000</v>
      </c>
      <c r="G650" s="65">
        <f t="shared" si="31"/>
        <v>7000</v>
      </c>
      <c r="H650" s="23">
        <f>ROUND(IF($A650 ='Inflation Constants Table'!$E$1,E650,E650*(_xlfn.XLOOKUP($A650,'Inflation Constants Table'!$A:$A,'Inflation Constants Table'!$B:$B,0))),0)</f>
        <v>0</v>
      </c>
      <c r="I650" s="23">
        <f>ROUND(IF($A650 ='Inflation Constants Table'!$E$1,F650,F650*(_xlfn.XLOOKUP($A650,'Inflation Constants Table'!$A:$A,'Inflation Constants Table'!$B:$B,0))),0)</f>
        <v>8680</v>
      </c>
      <c r="J650" s="23">
        <f>ROUND(IF($A650 ='Inflation Constants Table'!$E$1,G650,G650*(_xlfn.XLOOKUP($A650,'Inflation Constants Table'!$A:$A,'Inflation Constants Table'!$B:$B,0))),0)</f>
        <v>8680</v>
      </c>
      <c r="K650" s="19">
        <f t="shared" si="32"/>
        <v>0</v>
      </c>
      <c r="L650" s="73">
        <f>_xlfn.XLOOKUP(A650,'SAPD GF as Pct of COSA GF'!A:A,'SAPD GF as Pct of COSA GF'!C:C)</f>
        <v>1596310579</v>
      </c>
      <c r="M650" s="19">
        <f t="shared" si="33"/>
        <v>5.4375383551223085E-6</v>
      </c>
    </row>
    <row r="651" spans="1:13">
      <c r="A651">
        <v>2021</v>
      </c>
      <c r="B651" t="s">
        <v>89</v>
      </c>
      <c r="C651" s="25" t="s">
        <v>177</v>
      </c>
      <c r="D651" s="25" t="s">
        <v>192</v>
      </c>
      <c r="E651" s="65">
        <v>0</v>
      </c>
      <c r="F651" s="65">
        <v>5721</v>
      </c>
      <c r="G651" s="65">
        <f t="shared" si="31"/>
        <v>5721</v>
      </c>
      <c r="H651" s="23">
        <f>ROUND(IF($A651 ='Inflation Constants Table'!$E$1,E651,E651*(_xlfn.XLOOKUP($A651,'Inflation Constants Table'!$A:$A,'Inflation Constants Table'!$B:$B,0))),0)</f>
        <v>0</v>
      </c>
      <c r="I651" s="23">
        <f>ROUND(IF($A651 ='Inflation Constants Table'!$E$1,F651,F651*(_xlfn.XLOOKUP($A651,'Inflation Constants Table'!$A:$A,'Inflation Constants Table'!$B:$B,0))),0)</f>
        <v>7094</v>
      </c>
      <c r="J651" s="23">
        <f>ROUND(IF($A651 ='Inflation Constants Table'!$E$1,G651,G651*(_xlfn.XLOOKUP($A651,'Inflation Constants Table'!$A:$A,'Inflation Constants Table'!$B:$B,0))),0)</f>
        <v>7094</v>
      </c>
      <c r="K651" s="19">
        <f t="shared" si="32"/>
        <v>0</v>
      </c>
      <c r="L651" s="73">
        <f>_xlfn.XLOOKUP(A651,'SAPD GF as Pct of COSA GF'!A:A,'SAPD GF as Pct of COSA GF'!C:C)</f>
        <v>1596310579</v>
      </c>
      <c r="M651" s="19">
        <f t="shared" si="33"/>
        <v>4.4439973607416653E-6</v>
      </c>
    </row>
    <row r="652" spans="1:13">
      <c r="A652">
        <v>2021</v>
      </c>
      <c r="B652" t="s">
        <v>89</v>
      </c>
      <c r="C652" s="25" t="s">
        <v>177</v>
      </c>
      <c r="D652" s="25" t="s">
        <v>193</v>
      </c>
      <c r="E652" s="65">
        <v>0</v>
      </c>
      <c r="F652" s="65">
        <v>2426359</v>
      </c>
      <c r="G652" s="65">
        <f t="shared" si="31"/>
        <v>2426359</v>
      </c>
      <c r="H652" s="23">
        <f>ROUND(IF($A652 ='Inflation Constants Table'!$E$1,E652,E652*(_xlfn.XLOOKUP($A652,'Inflation Constants Table'!$A:$A,'Inflation Constants Table'!$B:$B,0))),0)</f>
        <v>0</v>
      </c>
      <c r="I652" s="23">
        <f>ROUND(IF($A652 ='Inflation Constants Table'!$E$1,F652,F652*(_xlfn.XLOOKUP($A652,'Inflation Constants Table'!$A:$A,'Inflation Constants Table'!$B:$B,0))),0)</f>
        <v>3008685</v>
      </c>
      <c r="J652" s="23">
        <f>ROUND(IF($A652 ='Inflation Constants Table'!$E$1,G652,G652*(_xlfn.XLOOKUP($A652,'Inflation Constants Table'!$A:$A,'Inflation Constants Table'!$B:$B,0))),0)</f>
        <v>3008685</v>
      </c>
      <c r="K652" s="19">
        <f t="shared" si="32"/>
        <v>0</v>
      </c>
      <c r="L652" s="73">
        <f>_xlfn.XLOOKUP(A652,'SAPD GF as Pct of COSA GF'!A:A,'SAPD GF as Pct of COSA GF'!C:C)</f>
        <v>1596310579</v>
      </c>
      <c r="M652" s="19">
        <f t="shared" si="33"/>
        <v>1.884774203454051E-3</v>
      </c>
    </row>
    <row r="653" spans="1:13">
      <c r="A653">
        <v>2021</v>
      </c>
      <c r="B653" t="s">
        <v>89</v>
      </c>
      <c r="C653" s="25" t="s">
        <v>177</v>
      </c>
      <c r="D653" s="25" t="s">
        <v>194</v>
      </c>
      <c r="E653" s="65">
        <v>0</v>
      </c>
      <c r="F653" s="65">
        <v>2886957</v>
      </c>
      <c r="G653" s="65">
        <f t="shared" si="31"/>
        <v>2886957</v>
      </c>
      <c r="H653" s="23">
        <f>ROUND(IF($A653 ='Inflation Constants Table'!$E$1,E653,E653*(_xlfn.XLOOKUP($A653,'Inflation Constants Table'!$A:$A,'Inflation Constants Table'!$B:$B,0))),0)</f>
        <v>0</v>
      </c>
      <c r="I653" s="23">
        <f>ROUND(IF($A653 ='Inflation Constants Table'!$E$1,F653,F653*(_xlfn.XLOOKUP($A653,'Inflation Constants Table'!$A:$A,'Inflation Constants Table'!$B:$B,0))),0)</f>
        <v>3579827</v>
      </c>
      <c r="J653" s="23">
        <f>ROUND(IF($A653 ='Inflation Constants Table'!$E$1,G653,G653*(_xlfn.XLOOKUP($A653,'Inflation Constants Table'!$A:$A,'Inflation Constants Table'!$B:$B,0))),0)</f>
        <v>3579827</v>
      </c>
      <c r="K653" s="19">
        <f t="shared" si="32"/>
        <v>0</v>
      </c>
      <c r="L653" s="73">
        <f>_xlfn.XLOOKUP(A653,'SAPD GF as Pct of COSA GF'!A:A,'SAPD GF as Pct of COSA GF'!C:C)</f>
        <v>1596310579</v>
      </c>
      <c r="M653" s="19">
        <f t="shared" si="33"/>
        <v>2.2425629743320769E-3</v>
      </c>
    </row>
    <row r="654" spans="1:13">
      <c r="A654">
        <v>2021</v>
      </c>
      <c r="B654" t="s">
        <v>89</v>
      </c>
      <c r="C654" s="25" t="s">
        <v>177</v>
      </c>
      <c r="D654" s="25" t="s">
        <v>195</v>
      </c>
      <c r="E654" s="65">
        <v>0</v>
      </c>
      <c r="F654" s="65">
        <v>6283</v>
      </c>
      <c r="G654" s="65">
        <f t="shared" si="31"/>
        <v>6283</v>
      </c>
      <c r="H654" s="23">
        <f>ROUND(IF($A654 ='Inflation Constants Table'!$E$1,E654,E654*(_xlfn.XLOOKUP($A654,'Inflation Constants Table'!$A:$A,'Inflation Constants Table'!$B:$B,0))),0)</f>
        <v>0</v>
      </c>
      <c r="I654" s="23">
        <f>ROUND(IF($A654 ='Inflation Constants Table'!$E$1,F654,F654*(_xlfn.XLOOKUP($A654,'Inflation Constants Table'!$A:$A,'Inflation Constants Table'!$B:$B,0))),0)</f>
        <v>7791</v>
      </c>
      <c r="J654" s="23">
        <f>ROUND(IF($A654 ='Inflation Constants Table'!$E$1,G654,G654*(_xlfn.XLOOKUP($A654,'Inflation Constants Table'!$A:$A,'Inflation Constants Table'!$B:$B,0))),0)</f>
        <v>7791</v>
      </c>
      <c r="K654" s="19">
        <f t="shared" si="32"/>
        <v>0</v>
      </c>
      <c r="L654" s="73">
        <f>_xlfn.XLOOKUP(A654,'SAPD GF as Pct of COSA GF'!A:A,'SAPD GF as Pct of COSA GF'!C:C)</f>
        <v>1596310579</v>
      </c>
      <c r="M654" s="19">
        <f t="shared" si="33"/>
        <v>4.880629184879943E-6</v>
      </c>
    </row>
    <row r="655" spans="1:13">
      <c r="A655">
        <v>2021</v>
      </c>
      <c r="B655" t="s">
        <v>89</v>
      </c>
      <c r="C655" s="25" t="s">
        <v>177</v>
      </c>
      <c r="D655" s="25" t="s">
        <v>196</v>
      </c>
      <c r="E655" s="65">
        <v>0</v>
      </c>
      <c r="F655" s="65">
        <v>4487210</v>
      </c>
      <c r="G655" s="65">
        <f t="shared" si="31"/>
        <v>4487210</v>
      </c>
      <c r="H655" s="23">
        <f>ROUND(IF($A655 ='Inflation Constants Table'!$E$1,E655,E655*(_xlfn.XLOOKUP($A655,'Inflation Constants Table'!$A:$A,'Inflation Constants Table'!$B:$B,0))),0)</f>
        <v>0</v>
      </c>
      <c r="I655" s="23">
        <f>ROUND(IF($A655 ='Inflation Constants Table'!$E$1,F655,F655*(_xlfn.XLOOKUP($A655,'Inflation Constants Table'!$A:$A,'Inflation Constants Table'!$B:$B,0))),0)</f>
        <v>5564140</v>
      </c>
      <c r="J655" s="23">
        <f>ROUND(IF($A655 ='Inflation Constants Table'!$E$1,G655,G655*(_xlfn.XLOOKUP($A655,'Inflation Constants Table'!$A:$A,'Inflation Constants Table'!$B:$B,0))),0)</f>
        <v>5564140</v>
      </c>
      <c r="K655" s="19">
        <f t="shared" si="32"/>
        <v>0</v>
      </c>
      <c r="L655" s="73">
        <f>_xlfn.XLOOKUP(A655,'SAPD GF as Pct of COSA GF'!A:A,'SAPD GF as Pct of COSA GF'!C:C)</f>
        <v>1596310579</v>
      </c>
      <c r="M655" s="19">
        <f t="shared" si="33"/>
        <v>3.4856249612062492E-3</v>
      </c>
    </row>
    <row r="656" spans="1:13">
      <c r="A656">
        <v>2021</v>
      </c>
      <c r="B656" t="s">
        <v>89</v>
      </c>
      <c r="C656" s="25" t="s">
        <v>177</v>
      </c>
      <c r="D656" s="25" t="s">
        <v>198</v>
      </c>
      <c r="E656" s="65">
        <v>5919846</v>
      </c>
      <c r="F656" s="65">
        <v>1951837</v>
      </c>
      <c r="G656" s="65">
        <f t="shared" si="31"/>
        <v>7871683</v>
      </c>
      <c r="H656" s="23">
        <f>ROUND(IF($A656 ='Inflation Constants Table'!$E$1,E656,E656*(_xlfn.XLOOKUP($A656,'Inflation Constants Table'!$A:$A,'Inflation Constants Table'!$B:$B,0))),0)</f>
        <v>7340609</v>
      </c>
      <c r="I656" s="23">
        <f>ROUND(IF($A656 ='Inflation Constants Table'!$E$1,F656,F656*(_xlfn.XLOOKUP($A656,'Inflation Constants Table'!$A:$A,'Inflation Constants Table'!$B:$B,0))),0)</f>
        <v>2420278</v>
      </c>
      <c r="J656" s="23">
        <f>ROUND(IF($A656 ='Inflation Constants Table'!$E$1,G656,G656*(_xlfn.XLOOKUP($A656,'Inflation Constants Table'!$A:$A,'Inflation Constants Table'!$B:$B,0))),0)</f>
        <v>9760887</v>
      </c>
      <c r="K656" s="19">
        <f t="shared" si="32"/>
        <v>0.75204323131698991</v>
      </c>
      <c r="L656" s="73">
        <f>_xlfn.XLOOKUP(A656,'SAPD GF as Pct of COSA GF'!A:A,'SAPD GF as Pct of COSA GF'!C:C)</f>
        <v>1596310579</v>
      </c>
      <c r="M656" s="19">
        <f t="shared" si="33"/>
        <v>6.1146540832390239E-3</v>
      </c>
    </row>
    <row r="657" spans="1:13">
      <c r="A657">
        <v>2021</v>
      </c>
      <c r="B657" t="s">
        <v>89</v>
      </c>
      <c r="C657" s="25" t="s">
        <v>199</v>
      </c>
      <c r="D657" s="25" t="s">
        <v>200</v>
      </c>
      <c r="E657" s="65">
        <v>0</v>
      </c>
      <c r="F657" s="65">
        <v>3164</v>
      </c>
      <c r="G657" s="65">
        <f t="shared" si="31"/>
        <v>3164</v>
      </c>
      <c r="H657" s="23">
        <f>ROUND(IF($A657 ='Inflation Constants Table'!$E$1,E657,E657*(_xlfn.XLOOKUP($A657,'Inflation Constants Table'!$A:$A,'Inflation Constants Table'!$B:$B,0))),0)</f>
        <v>0</v>
      </c>
      <c r="I657" s="23">
        <f>ROUND(IF($A657 ='Inflation Constants Table'!$E$1,F657,F657*(_xlfn.XLOOKUP($A657,'Inflation Constants Table'!$A:$A,'Inflation Constants Table'!$B:$B,0))),0)</f>
        <v>3923</v>
      </c>
      <c r="J657" s="23">
        <f>ROUND(IF($A657 ='Inflation Constants Table'!$E$1,G657,G657*(_xlfn.XLOOKUP($A657,'Inflation Constants Table'!$A:$A,'Inflation Constants Table'!$B:$B,0))),0)</f>
        <v>3923</v>
      </c>
      <c r="K657" s="19">
        <f t="shared" si="32"/>
        <v>0</v>
      </c>
      <c r="L657" s="73">
        <f>_xlfn.XLOOKUP(A657,'SAPD GF as Pct of COSA GF'!A:A,'SAPD GF as Pct of COSA GF'!C:C)</f>
        <v>1596310579</v>
      </c>
      <c r="M657" s="19">
        <f t="shared" si="33"/>
        <v>2.4575418164913382E-6</v>
      </c>
    </row>
    <row r="658" spans="1:13">
      <c r="A658">
        <v>2021</v>
      </c>
      <c r="B658" t="s">
        <v>89</v>
      </c>
      <c r="C658" s="25" t="s">
        <v>199</v>
      </c>
      <c r="D658" s="25" t="s">
        <v>201</v>
      </c>
      <c r="E658" s="65">
        <v>0</v>
      </c>
      <c r="F658" s="65">
        <v>858600</v>
      </c>
      <c r="G658" s="65">
        <f t="shared" si="31"/>
        <v>858600</v>
      </c>
      <c r="H658" s="23">
        <f>ROUND(IF($A658 ='Inflation Constants Table'!$E$1,E658,E658*(_xlfn.XLOOKUP($A658,'Inflation Constants Table'!$A:$A,'Inflation Constants Table'!$B:$B,0))),0)</f>
        <v>0</v>
      </c>
      <c r="I658" s="23">
        <f>ROUND(IF($A658 ='Inflation Constants Table'!$E$1,F658,F658*(_xlfn.XLOOKUP($A658,'Inflation Constants Table'!$A:$A,'Inflation Constants Table'!$B:$B,0))),0)</f>
        <v>1064664</v>
      </c>
      <c r="J658" s="23">
        <f>ROUND(IF($A658 ='Inflation Constants Table'!$E$1,G658,G658*(_xlfn.XLOOKUP($A658,'Inflation Constants Table'!$A:$A,'Inflation Constants Table'!$B:$B,0))),0)</f>
        <v>1064664</v>
      </c>
      <c r="K658" s="19">
        <f t="shared" si="32"/>
        <v>0</v>
      </c>
      <c r="L658" s="73">
        <f>_xlfn.XLOOKUP(A658,'SAPD GF as Pct of COSA GF'!A:A,'SAPD GF as Pct of COSA GF'!C:C)</f>
        <v>1596310579</v>
      </c>
      <c r="M658" s="19">
        <f t="shared" si="33"/>
        <v>6.6695291881543059E-4</v>
      </c>
    </row>
    <row r="659" spans="1:13">
      <c r="A659">
        <v>2021</v>
      </c>
      <c r="B659" t="s">
        <v>89</v>
      </c>
      <c r="C659" s="25" t="s">
        <v>207</v>
      </c>
      <c r="D659" s="25" t="s">
        <v>208</v>
      </c>
      <c r="E659" s="65">
        <v>4841903</v>
      </c>
      <c r="F659" s="65">
        <v>3685947</v>
      </c>
      <c r="G659" s="65">
        <f t="shared" si="31"/>
        <v>8527850</v>
      </c>
      <c r="H659" s="23">
        <f>ROUND(IF($A659 ='Inflation Constants Table'!$E$1,E659,E659*(_xlfn.XLOOKUP($A659,'Inflation Constants Table'!$A:$A,'Inflation Constants Table'!$B:$B,0))),0)</f>
        <v>6003960</v>
      </c>
      <c r="I659" s="23">
        <f>ROUND(IF($A659 ='Inflation Constants Table'!$E$1,F659,F659*(_xlfn.XLOOKUP($A659,'Inflation Constants Table'!$A:$A,'Inflation Constants Table'!$B:$B,0))),0)</f>
        <v>4570574</v>
      </c>
      <c r="J659" s="23">
        <f>ROUND(IF($A659 ='Inflation Constants Table'!$E$1,G659,G659*(_xlfn.XLOOKUP($A659,'Inflation Constants Table'!$A:$A,'Inflation Constants Table'!$B:$B,0))),0)</f>
        <v>10574534</v>
      </c>
      <c r="K659" s="19">
        <f t="shared" si="32"/>
        <v>0.56777537430963865</v>
      </c>
      <c r="L659" s="73">
        <f>_xlfn.XLOOKUP(A659,'SAPD GF as Pct of COSA GF'!A:A,'SAPD GF as Pct of COSA GF'!C:C)</f>
        <v>1596310579</v>
      </c>
      <c r="M659" s="19">
        <f t="shared" si="33"/>
        <v>6.6243587802471112E-3</v>
      </c>
    </row>
    <row r="660" spans="1:13">
      <c r="A660">
        <v>2020</v>
      </c>
      <c r="B660" t="s">
        <v>89</v>
      </c>
      <c r="C660" s="25" t="s">
        <v>90</v>
      </c>
      <c r="D660" s="25" t="s">
        <v>91</v>
      </c>
      <c r="E660" s="65">
        <v>173221268</v>
      </c>
      <c r="F660" s="65">
        <v>30218163</v>
      </c>
      <c r="G660" s="65">
        <f t="shared" si="31"/>
        <v>203439431</v>
      </c>
      <c r="H660" s="23">
        <f>ROUND(IF($A660 ='Inflation Constants Table'!$E$1,E660,E660*(_xlfn.XLOOKUP($A660,'Inflation Constants Table'!$A:$A,'Inflation Constants Table'!$B:$B,0))),0)</f>
        <v>218258798</v>
      </c>
      <c r="I660" s="23">
        <f>ROUND(IF($A660 ='Inflation Constants Table'!$E$1,F660,F660*(_xlfn.XLOOKUP($A660,'Inflation Constants Table'!$A:$A,'Inflation Constants Table'!$B:$B,0))),0)</f>
        <v>38074885</v>
      </c>
      <c r="J660" s="23">
        <f>ROUND(IF($A660 ='Inflation Constants Table'!$E$1,G660,G660*(_xlfn.XLOOKUP($A660,'Inflation Constants Table'!$A:$A,'Inflation Constants Table'!$B:$B,0))),0)</f>
        <v>256333683</v>
      </c>
      <c r="K660" s="19">
        <f t="shared" si="32"/>
        <v>0.85146359013614292</v>
      </c>
      <c r="L660" s="73">
        <f>_xlfn.XLOOKUP(A660,'SAPD GF as Pct of COSA GF'!A:A,'SAPD GF as Pct of COSA GF'!C:C)</f>
        <v>1610819494</v>
      </c>
      <c r="M660" s="19">
        <f t="shared" si="33"/>
        <v>0.15913246887984334</v>
      </c>
    </row>
    <row r="661" spans="1:13">
      <c r="A661">
        <v>2020</v>
      </c>
      <c r="B661" t="s">
        <v>89</v>
      </c>
      <c r="C661" s="25" t="s">
        <v>90</v>
      </c>
      <c r="D661" s="25" t="s">
        <v>92</v>
      </c>
      <c r="E661" s="65">
        <v>0</v>
      </c>
      <c r="F661" s="65">
        <v>141440</v>
      </c>
      <c r="G661" s="65">
        <f t="shared" si="31"/>
        <v>141440</v>
      </c>
      <c r="H661" s="23">
        <f>ROUND(IF($A661 ='Inflation Constants Table'!$E$1,E661,E661*(_xlfn.XLOOKUP($A661,'Inflation Constants Table'!$A:$A,'Inflation Constants Table'!$B:$B,0))),0)</f>
        <v>0</v>
      </c>
      <c r="I661" s="23">
        <f>ROUND(IF($A661 ='Inflation Constants Table'!$E$1,F661,F661*(_xlfn.XLOOKUP($A661,'Inflation Constants Table'!$A:$A,'Inflation Constants Table'!$B:$B,0))),0)</f>
        <v>178214</v>
      </c>
      <c r="J661" s="23">
        <f>ROUND(IF($A661 ='Inflation Constants Table'!$E$1,G661,G661*(_xlfn.XLOOKUP($A661,'Inflation Constants Table'!$A:$A,'Inflation Constants Table'!$B:$B,0))),0)</f>
        <v>178214</v>
      </c>
      <c r="K661" s="19">
        <f t="shared" si="32"/>
        <v>0</v>
      </c>
      <c r="L661" s="73">
        <f>_xlfn.XLOOKUP(A661,'SAPD GF as Pct of COSA GF'!A:A,'SAPD GF as Pct of COSA GF'!C:C)</f>
        <v>1610819494</v>
      </c>
      <c r="M661" s="19">
        <f t="shared" si="33"/>
        <v>1.1063561166463013E-4</v>
      </c>
    </row>
    <row r="662" spans="1:13">
      <c r="A662">
        <v>2020</v>
      </c>
      <c r="B662" t="s">
        <v>89</v>
      </c>
      <c r="C662" s="25" t="s">
        <v>90</v>
      </c>
      <c r="D662" s="25" t="s">
        <v>93</v>
      </c>
      <c r="E662" s="65">
        <v>17803288</v>
      </c>
      <c r="F662" s="65">
        <v>612256</v>
      </c>
      <c r="G662" s="65">
        <f t="shared" si="31"/>
        <v>18415544</v>
      </c>
      <c r="H662" s="23">
        <f>ROUND(IF($A662 ='Inflation Constants Table'!$E$1,E662,E662*(_xlfn.XLOOKUP($A662,'Inflation Constants Table'!$A:$A,'Inflation Constants Table'!$B:$B,0))),0)</f>
        <v>22432143</v>
      </c>
      <c r="I662" s="23">
        <f>ROUND(IF($A662 ='Inflation Constants Table'!$E$1,F662,F662*(_xlfn.XLOOKUP($A662,'Inflation Constants Table'!$A:$A,'Inflation Constants Table'!$B:$B,0))),0)</f>
        <v>771443</v>
      </c>
      <c r="J662" s="23">
        <f>ROUND(IF($A662 ='Inflation Constants Table'!$E$1,G662,G662*(_xlfn.XLOOKUP($A662,'Inflation Constants Table'!$A:$A,'Inflation Constants Table'!$B:$B,0))),0)</f>
        <v>23203585</v>
      </c>
      <c r="K662" s="19">
        <f t="shared" si="32"/>
        <v>0.96675332712595918</v>
      </c>
      <c r="L662" s="73">
        <f>_xlfn.XLOOKUP(A662,'SAPD GF as Pct of COSA GF'!A:A,'SAPD GF as Pct of COSA GF'!C:C)</f>
        <v>1610819494</v>
      </c>
      <c r="M662" s="19">
        <f t="shared" si="33"/>
        <v>1.440483250074201E-2</v>
      </c>
    </row>
    <row r="663" spans="1:13">
      <c r="A663">
        <v>2020</v>
      </c>
      <c r="B663" t="s">
        <v>89</v>
      </c>
      <c r="C663" s="25" t="s">
        <v>90</v>
      </c>
      <c r="D663" s="25" t="s">
        <v>94</v>
      </c>
      <c r="E663" s="65">
        <v>27083</v>
      </c>
      <c r="F663" s="65">
        <v>0</v>
      </c>
      <c r="G663" s="65">
        <f t="shared" si="31"/>
        <v>27083</v>
      </c>
      <c r="H663" s="23">
        <f>ROUND(IF($A663 ='Inflation Constants Table'!$E$1,E663,E663*(_xlfn.XLOOKUP($A663,'Inflation Constants Table'!$A:$A,'Inflation Constants Table'!$B:$B,0))),0)</f>
        <v>34125</v>
      </c>
      <c r="I663" s="23">
        <f>ROUND(IF($A663 ='Inflation Constants Table'!$E$1,F663,F663*(_xlfn.XLOOKUP($A663,'Inflation Constants Table'!$A:$A,'Inflation Constants Table'!$B:$B,0))),0)</f>
        <v>0</v>
      </c>
      <c r="J663" s="23">
        <f>ROUND(IF($A663 ='Inflation Constants Table'!$E$1,G663,G663*(_xlfn.XLOOKUP($A663,'Inflation Constants Table'!$A:$A,'Inflation Constants Table'!$B:$B,0))),0)</f>
        <v>34125</v>
      </c>
      <c r="K663" s="19">
        <f t="shared" si="32"/>
        <v>1</v>
      </c>
      <c r="L663" s="73">
        <f>_xlfn.XLOOKUP(A663,'SAPD GF as Pct of COSA GF'!A:A,'SAPD GF as Pct of COSA GF'!C:C)</f>
        <v>1610819494</v>
      </c>
      <c r="M663" s="19">
        <f t="shared" si="33"/>
        <v>2.1184869022947149E-5</v>
      </c>
    </row>
    <row r="664" spans="1:13">
      <c r="A664">
        <v>2020</v>
      </c>
      <c r="B664" t="s">
        <v>89</v>
      </c>
      <c r="C664" s="25" t="s">
        <v>90</v>
      </c>
      <c r="D664" s="25" t="s">
        <v>95</v>
      </c>
      <c r="E664" s="65">
        <v>6197391</v>
      </c>
      <c r="F664" s="65">
        <v>0</v>
      </c>
      <c r="G664" s="65">
        <f t="shared" si="31"/>
        <v>6197391</v>
      </c>
      <c r="H664" s="23">
        <f>ROUND(IF($A664 ='Inflation Constants Table'!$E$1,E664,E664*(_xlfn.XLOOKUP($A664,'Inflation Constants Table'!$A:$A,'Inflation Constants Table'!$B:$B,0))),0)</f>
        <v>7808713</v>
      </c>
      <c r="I664" s="23">
        <f>ROUND(IF($A664 ='Inflation Constants Table'!$E$1,F664,F664*(_xlfn.XLOOKUP($A664,'Inflation Constants Table'!$A:$A,'Inflation Constants Table'!$B:$B,0))),0)</f>
        <v>0</v>
      </c>
      <c r="J664" s="23">
        <f>ROUND(IF($A664 ='Inflation Constants Table'!$E$1,G664,G664*(_xlfn.XLOOKUP($A664,'Inflation Constants Table'!$A:$A,'Inflation Constants Table'!$B:$B,0))),0)</f>
        <v>7808713</v>
      </c>
      <c r="K664" s="19">
        <f t="shared" si="32"/>
        <v>1</v>
      </c>
      <c r="L664" s="73">
        <f>_xlfn.XLOOKUP(A664,'SAPD GF as Pct of COSA GF'!A:A,'SAPD GF as Pct of COSA GF'!C:C)</f>
        <v>1610819494</v>
      </c>
      <c r="M664" s="19">
        <f t="shared" si="33"/>
        <v>4.8476648246969876E-3</v>
      </c>
    </row>
    <row r="665" spans="1:13">
      <c r="A665">
        <v>2020</v>
      </c>
      <c r="B665" t="s">
        <v>89</v>
      </c>
      <c r="C665" s="25" t="s">
        <v>90</v>
      </c>
      <c r="D665" s="25" t="s">
        <v>96</v>
      </c>
      <c r="E665" s="65">
        <v>258248</v>
      </c>
      <c r="F665" s="65">
        <v>84000</v>
      </c>
      <c r="G665" s="65">
        <f t="shared" si="31"/>
        <v>342248</v>
      </c>
      <c r="H665" s="23">
        <f>ROUND(IF($A665 ='Inflation Constants Table'!$E$1,E665,E665*(_xlfn.XLOOKUP($A665,'Inflation Constants Table'!$A:$A,'Inflation Constants Table'!$B:$B,0))),0)</f>
        <v>325392</v>
      </c>
      <c r="I665" s="23">
        <f>ROUND(IF($A665 ='Inflation Constants Table'!$E$1,F665,F665*(_xlfn.XLOOKUP($A665,'Inflation Constants Table'!$A:$A,'Inflation Constants Table'!$B:$B,0))),0)</f>
        <v>105840</v>
      </c>
      <c r="J665" s="23">
        <f>ROUND(IF($A665 ='Inflation Constants Table'!$E$1,G665,G665*(_xlfn.XLOOKUP($A665,'Inflation Constants Table'!$A:$A,'Inflation Constants Table'!$B:$B,0))),0)</f>
        <v>431232</v>
      </c>
      <c r="K665" s="19">
        <f t="shared" si="32"/>
        <v>0.75456366874443459</v>
      </c>
      <c r="L665" s="73">
        <f>_xlfn.XLOOKUP(A665,'SAPD GF as Pct of COSA GF'!A:A,'SAPD GF as Pct of COSA GF'!C:C)</f>
        <v>1610819494</v>
      </c>
      <c r="M665" s="19">
        <f t="shared" si="33"/>
        <v>2.6770969783160569E-4</v>
      </c>
    </row>
    <row r="666" spans="1:13">
      <c r="A666">
        <v>2020</v>
      </c>
      <c r="B666" t="s">
        <v>89</v>
      </c>
      <c r="C666" s="25" t="s">
        <v>90</v>
      </c>
      <c r="D666" s="25" t="s">
        <v>97</v>
      </c>
      <c r="E666" s="65">
        <v>14163465</v>
      </c>
      <c r="F666" s="65">
        <v>0</v>
      </c>
      <c r="G666" s="65">
        <f t="shared" si="31"/>
        <v>14163465</v>
      </c>
      <c r="H666" s="23">
        <f>ROUND(IF($A666 ='Inflation Constants Table'!$E$1,E666,E666*(_xlfn.XLOOKUP($A666,'Inflation Constants Table'!$A:$A,'Inflation Constants Table'!$B:$B,0))),0)</f>
        <v>17845966</v>
      </c>
      <c r="I666" s="23">
        <f>ROUND(IF($A666 ='Inflation Constants Table'!$E$1,F666,F666*(_xlfn.XLOOKUP($A666,'Inflation Constants Table'!$A:$A,'Inflation Constants Table'!$B:$B,0))),0)</f>
        <v>0</v>
      </c>
      <c r="J666" s="23">
        <f>ROUND(IF($A666 ='Inflation Constants Table'!$E$1,G666,G666*(_xlfn.XLOOKUP($A666,'Inflation Constants Table'!$A:$A,'Inflation Constants Table'!$B:$B,0))),0)</f>
        <v>17845966</v>
      </c>
      <c r="K666" s="19">
        <f t="shared" si="32"/>
        <v>1</v>
      </c>
      <c r="L666" s="73">
        <f>_xlfn.XLOOKUP(A666,'SAPD GF as Pct of COSA GF'!A:A,'SAPD GF as Pct of COSA GF'!C:C)</f>
        <v>1610819494</v>
      </c>
      <c r="M666" s="19">
        <f t="shared" si="33"/>
        <v>1.1078811788951443E-2</v>
      </c>
    </row>
    <row r="667" spans="1:13">
      <c r="A667">
        <v>2020</v>
      </c>
      <c r="B667" t="s">
        <v>89</v>
      </c>
      <c r="C667" s="25" t="s">
        <v>90</v>
      </c>
      <c r="D667" s="25" t="s">
        <v>216</v>
      </c>
      <c r="E667" s="65">
        <v>0</v>
      </c>
      <c r="F667" s="65">
        <v>725000</v>
      </c>
      <c r="G667" s="65">
        <f t="shared" si="31"/>
        <v>725000</v>
      </c>
      <c r="H667" s="23">
        <f>ROUND(IF($A667 ='Inflation Constants Table'!$E$1,E667,E667*(_xlfn.XLOOKUP($A667,'Inflation Constants Table'!$A:$A,'Inflation Constants Table'!$B:$B,0))),0)</f>
        <v>0</v>
      </c>
      <c r="I667" s="23">
        <f>ROUND(IF($A667 ='Inflation Constants Table'!$E$1,F667,F667*(_xlfn.XLOOKUP($A667,'Inflation Constants Table'!$A:$A,'Inflation Constants Table'!$B:$B,0))),0)</f>
        <v>913500</v>
      </c>
      <c r="J667" s="23">
        <f>ROUND(IF($A667 ='Inflation Constants Table'!$E$1,G667,G667*(_xlfn.XLOOKUP($A667,'Inflation Constants Table'!$A:$A,'Inflation Constants Table'!$B:$B,0))),0)</f>
        <v>913500</v>
      </c>
      <c r="K667" s="19">
        <f t="shared" si="32"/>
        <v>0</v>
      </c>
      <c r="L667" s="73">
        <f>_xlfn.XLOOKUP(A667,'SAPD GF as Pct of COSA GF'!A:A,'SAPD GF as Pct of COSA GF'!C:C)</f>
        <v>1610819494</v>
      </c>
      <c r="M667" s="19">
        <f t="shared" si="33"/>
        <v>5.6710264769120058E-4</v>
      </c>
    </row>
    <row r="668" spans="1:13">
      <c r="A668">
        <v>2020</v>
      </c>
      <c r="B668" t="s">
        <v>89</v>
      </c>
      <c r="C668" s="25" t="s">
        <v>90</v>
      </c>
      <c r="D668" s="25" t="s">
        <v>217</v>
      </c>
      <c r="E668" s="65">
        <v>0</v>
      </c>
      <c r="F668" s="65">
        <v>14500</v>
      </c>
      <c r="G668" s="65">
        <f t="shared" si="31"/>
        <v>14500</v>
      </c>
      <c r="H668" s="23">
        <f>ROUND(IF($A668 ='Inflation Constants Table'!$E$1,E668,E668*(_xlfn.XLOOKUP($A668,'Inflation Constants Table'!$A:$A,'Inflation Constants Table'!$B:$B,0))),0)</f>
        <v>0</v>
      </c>
      <c r="I668" s="23">
        <f>ROUND(IF($A668 ='Inflation Constants Table'!$E$1,F668,F668*(_xlfn.XLOOKUP($A668,'Inflation Constants Table'!$A:$A,'Inflation Constants Table'!$B:$B,0))),0)</f>
        <v>18270</v>
      </c>
      <c r="J668" s="23">
        <f>ROUND(IF($A668 ='Inflation Constants Table'!$E$1,G668,G668*(_xlfn.XLOOKUP($A668,'Inflation Constants Table'!$A:$A,'Inflation Constants Table'!$B:$B,0))),0)</f>
        <v>18270</v>
      </c>
      <c r="K668" s="19">
        <f t="shared" si="32"/>
        <v>0</v>
      </c>
      <c r="L668" s="73">
        <f>_xlfn.XLOOKUP(A668,'SAPD GF as Pct of COSA GF'!A:A,'SAPD GF as Pct of COSA GF'!C:C)</f>
        <v>1610819494</v>
      </c>
      <c r="M668" s="19">
        <f t="shared" si="33"/>
        <v>1.1342052953824012E-5</v>
      </c>
    </row>
    <row r="669" spans="1:13">
      <c r="A669">
        <v>2020</v>
      </c>
      <c r="B669" t="s">
        <v>89</v>
      </c>
      <c r="C669" s="25" t="s">
        <v>90</v>
      </c>
      <c r="D669" s="25" t="s">
        <v>98</v>
      </c>
      <c r="E669" s="65">
        <v>8633190</v>
      </c>
      <c r="F669" s="65">
        <v>0</v>
      </c>
      <c r="G669" s="65">
        <f t="shared" si="31"/>
        <v>8633190</v>
      </c>
      <c r="H669" s="23">
        <f>ROUND(IF($A669 ='Inflation Constants Table'!$E$1,E669,E669*(_xlfn.XLOOKUP($A669,'Inflation Constants Table'!$A:$A,'Inflation Constants Table'!$B:$B,0))),0)</f>
        <v>10877819</v>
      </c>
      <c r="I669" s="23">
        <f>ROUND(IF($A669 ='Inflation Constants Table'!$E$1,F669,F669*(_xlfn.XLOOKUP($A669,'Inflation Constants Table'!$A:$A,'Inflation Constants Table'!$B:$B,0))),0)</f>
        <v>0</v>
      </c>
      <c r="J669" s="23">
        <f>ROUND(IF($A669 ='Inflation Constants Table'!$E$1,G669,G669*(_xlfn.XLOOKUP($A669,'Inflation Constants Table'!$A:$A,'Inflation Constants Table'!$B:$B,0))),0)</f>
        <v>10877819</v>
      </c>
      <c r="K669" s="19">
        <f t="shared" si="32"/>
        <v>1</v>
      </c>
      <c r="L669" s="73">
        <f>_xlfn.XLOOKUP(A669,'SAPD GF as Pct of COSA GF'!A:A,'SAPD GF as Pct of COSA GF'!C:C)</f>
        <v>1610819494</v>
      </c>
      <c r="M669" s="19">
        <f t="shared" si="33"/>
        <v>6.7529720372256682E-3</v>
      </c>
    </row>
    <row r="670" spans="1:13">
      <c r="A670">
        <v>2020</v>
      </c>
      <c r="B670" t="s">
        <v>89</v>
      </c>
      <c r="C670" s="25" t="s">
        <v>90</v>
      </c>
      <c r="D670" s="25" t="s">
        <v>99</v>
      </c>
      <c r="E670" s="65">
        <v>0</v>
      </c>
      <c r="F670" s="65">
        <v>198066</v>
      </c>
      <c r="G670" s="65">
        <f t="shared" si="31"/>
        <v>198066</v>
      </c>
      <c r="H670" s="23">
        <f>ROUND(IF($A670 ='Inflation Constants Table'!$E$1,E670,E670*(_xlfn.XLOOKUP($A670,'Inflation Constants Table'!$A:$A,'Inflation Constants Table'!$B:$B,0))),0)</f>
        <v>0</v>
      </c>
      <c r="I670" s="23">
        <f>ROUND(IF($A670 ='Inflation Constants Table'!$E$1,F670,F670*(_xlfn.XLOOKUP($A670,'Inflation Constants Table'!$A:$A,'Inflation Constants Table'!$B:$B,0))),0)</f>
        <v>249563</v>
      </c>
      <c r="J670" s="23">
        <f>ROUND(IF($A670 ='Inflation Constants Table'!$E$1,G670,G670*(_xlfn.XLOOKUP($A670,'Inflation Constants Table'!$A:$A,'Inflation Constants Table'!$B:$B,0))),0)</f>
        <v>249563</v>
      </c>
      <c r="K670" s="19">
        <f t="shared" si="32"/>
        <v>0</v>
      </c>
      <c r="L670" s="73">
        <f>_xlfn.XLOOKUP(A670,'SAPD GF as Pct of COSA GF'!A:A,'SAPD GF as Pct of COSA GF'!C:C)</f>
        <v>1610819494</v>
      </c>
      <c r="M670" s="19">
        <f t="shared" si="33"/>
        <v>1.5492921517871821E-4</v>
      </c>
    </row>
    <row r="671" spans="1:13">
      <c r="A671">
        <v>2020</v>
      </c>
      <c r="B671" t="s">
        <v>89</v>
      </c>
      <c r="C671" s="25" t="s">
        <v>90</v>
      </c>
      <c r="D671" s="25" t="s">
        <v>100</v>
      </c>
      <c r="E671" s="65">
        <v>2963237</v>
      </c>
      <c r="F671" s="65">
        <v>2342897</v>
      </c>
      <c r="G671" s="65">
        <f t="shared" si="31"/>
        <v>5306134</v>
      </c>
      <c r="H671" s="23">
        <f>ROUND(IF($A671 ='Inflation Constants Table'!$E$1,E671,E671*(_xlfn.XLOOKUP($A671,'Inflation Constants Table'!$A:$A,'Inflation Constants Table'!$B:$B,0))),0)</f>
        <v>3733679</v>
      </c>
      <c r="I671" s="23">
        <f>ROUND(IF($A671 ='Inflation Constants Table'!$E$1,F671,F671*(_xlfn.XLOOKUP($A671,'Inflation Constants Table'!$A:$A,'Inflation Constants Table'!$B:$B,0))),0)</f>
        <v>2952050</v>
      </c>
      <c r="J671" s="23">
        <f>ROUND(IF($A671 ='Inflation Constants Table'!$E$1,G671,G671*(_xlfn.XLOOKUP($A671,'Inflation Constants Table'!$A:$A,'Inflation Constants Table'!$B:$B,0))),0)</f>
        <v>6685729</v>
      </c>
      <c r="K671" s="19">
        <f t="shared" si="32"/>
        <v>0.55845503160537913</v>
      </c>
      <c r="L671" s="73">
        <f>_xlfn.XLOOKUP(A671,'SAPD GF as Pct of COSA GF'!A:A,'SAPD GF as Pct of COSA GF'!C:C)</f>
        <v>1610819494</v>
      </c>
      <c r="M671" s="19">
        <f t="shared" si="33"/>
        <v>4.1505140860928769E-3</v>
      </c>
    </row>
    <row r="672" spans="1:13">
      <c r="A672">
        <v>2020</v>
      </c>
      <c r="B672" t="s">
        <v>89</v>
      </c>
      <c r="C672" s="25" t="s">
        <v>90</v>
      </c>
      <c r="D672" s="25" t="s">
        <v>101</v>
      </c>
      <c r="E672" s="65">
        <v>0</v>
      </c>
      <c r="F672" s="65">
        <v>5410</v>
      </c>
      <c r="G672" s="65">
        <f t="shared" si="31"/>
        <v>5410</v>
      </c>
      <c r="H672" s="23">
        <f>ROUND(IF($A672 ='Inflation Constants Table'!$E$1,E672,E672*(_xlfn.XLOOKUP($A672,'Inflation Constants Table'!$A:$A,'Inflation Constants Table'!$B:$B,0))),0)</f>
        <v>0</v>
      </c>
      <c r="I672" s="23">
        <f>ROUND(IF($A672 ='Inflation Constants Table'!$E$1,F672,F672*(_xlfn.XLOOKUP($A672,'Inflation Constants Table'!$A:$A,'Inflation Constants Table'!$B:$B,0))),0)</f>
        <v>6817</v>
      </c>
      <c r="J672" s="23">
        <f>ROUND(IF($A672 ='Inflation Constants Table'!$E$1,G672,G672*(_xlfn.XLOOKUP($A672,'Inflation Constants Table'!$A:$A,'Inflation Constants Table'!$B:$B,0))),0)</f>
        <v>6817</v>
      </c>
      <c r="K672" s="19">
        <f t="shared" si="32"/>
        <v>0</v>
      </c>
      <c r="L672" s="73">
        <f>_xlfn.XLOOKUP(A672,'SAPD GF as Pct of COSA GF'!A:A,'SAPD GF as Pct of COSA GF'!C:C)</f>
        <v>1610819494</v>
      </c>
      <c r="M672" s="19">
        <f t="shared" si="33"/>
        <v>4.2320073884082263E-6</v>
      </c>
    </row>
    <row r="673" spans="1:13">
      <c r="A673">
        <v>2020</v>
      </c>
      <c r="B673" t="s">
        <v>89</v>
      </c>
      <c r="C673" s="25" t="s">
        <v>90</v>
      </c>
      <c r="D673" s="25" t="s">
        <v>102</v>
      </c>
      <c r="E673" s="65">
        <v>173114</v>
      </c>
      <c r="F673" s="65">
        <v>30624</v>
      </c>
      <c r="G673" s="65">
        <f t="shared" si="31"/>
        <v>203738</v>
      </c>
      <c r="H673" s="23">
        <f>ROUND(IF($A673 ='Inflation Constants Table'!$E$1,E673,E673*(_xlfn.XLOOKUP($A673,'Inflation Constants Table'!$A:$A,'Inflation Constants Table'!$B:$B,0))),0)</f>
        <v>218124</v>
      </c>
      <c r="I673" s="23">
        <f>ROUND(IF($A673 ='Inflation Constants Table'!$E$1,F673,F673*(_xlfn.XLOOKUP($A673,'Inflation Constants Table'!$A:$A,'Inflation Constants Table'!$B:$B,0))),0)</f>
        <v>38586</v>
      </c>
      <c r="J673" s="23">
        <f>ROUND(IF($A673 ='Inflation Constants Table'!$E$1,G673,G673*(_xlfn.XLOOKUP($A673,'Inflation Constants Table'!$A:$A,'Inflation Constants Table'!$B:$B,0))),0)</f>
        <v>256710</v>
      </c>
      <c r="K673" s="19">
        <f t="shared" si="32"/>
        <v>0.84969031202524248</v>
      </c>
      <c r="L673" s="73">
        <f>_xlfn.XLOOKUP(A673,'SAPD GF as Pct of COSA GF'!A:A,'SAPD GF as Pct of COSA GF'!C:C)</f>
        <v>1610819494</v>
      </c>
      <c r="M673" s="19">
        <f t="shared" si="33"/>
        <v>1.5936608723460109E-4</v>
      </c>
    </row>
    <row r="674" spans="1:13">
      <c r="A674">
        <v>2020</v>
      </c>
      <c r="B674" t="s">
        <v>89</v>
      </c>
      <c r="C674" s="25" t="s">
        <v>90</v>
      </c>
      <c r="D674" s="25" t="s">
        <v>103</v>
      </c>
      <c r="E674" s="65">
        <v>588000</v>
      </c>
      <c r="F674" s="65">
        <v>0</v>
      </c>
      <c r="G674" s="65">
        <f t="shared" si="31"/>
        <v>588000</v>
      </c>
      <c r="H674" s="23">
        <f>ROUND(IF($A674 ='Inflation Constants Table'!$E$1,E674,E674*(_xlfn.XLOOKUP($A674,'Inflation Constants Table'!$A:$A,'Inflation Constants Table'!$B:$B,0))),0)</f>
        <v>740880</v>
      </c>
      <c r="I674" s="23">
        <f>ROUND(IF($A674 ='Inflation Constants Table'!$E$1,F674,F674*(_xlfn.XLOOKUP($A674,'Inflation Constants Table'!$A:$A,'Inflation Constants Table'!$B:$B,0))),0)</f>
        <v>0</v>
      </c>
      <c r="J674" s="23">
        <f>ROUND(IF($A674 ='Inflation Constants Table'!$E$1,G674,G674*(_xlfn.XLOOKUP($A674,'Inflation Constants Table'!$A:$A,'Inflation Constants Table'!$B:$B,0))),0)</f>
        <v>740880</v>
      </c>
      <c r="K674" s="19">
        <f t="shared" si="32"/>
        <v>1</v>
      </c>
      <c r="L674" s="73">
        <f>_xlfn.XLOOKUP(A674,'SAPD GF as Pct of COSA GF'!A:A,'SAPD GF as Pct of COSA GF'!C:C)</f>
        <v>1610819494</v>
      </c>
      <c r="M674" s="19">
        <f t="shared" si="33"/>
        <v>4.5993980254127717E-4</v>
      </c>
    </row>
    <row r="675" spans="1:13">
      <c r="A675">
        <v>2020</v>
      </c>
      <c r="B675" t="s">
        <v>89</v>
      </c>
      <c r="C675" s="25" t="s">
        <v>90</v>
      </c>
      <c r="D675" s="25" t="s">
        <v>104</v>
      </c>
      <c r="E675" s="65">
        <v>0</v>
      </c>
      <c r="F675" s="65">
        <v>475813</v>
      </c>
      <c r="G675" s="65">
        <f t="shared" si="31"/>
        <v>475813</v>
      </c>
      <c r="H675" s="23">
        <f>ROUND(IF($A675 ='Inflation Constants Table'!$E$1,E675,E675*(_xlfn.XLOOKUP($A675,'Inflation Constants Table'!$A:$A,'Inflation Constants Table'!$B:$B,0))),0)</f>
        <v>0</v>
      </c>
      <c r="I675" s="23">
        <f>ROUND(IF($A675 ='Inflation Constants Table'!$E$1,F675,F675*(_xlfn.XLOOKUP($A675,'Inflation Constants Table'!$A:$A,'Inflation Constants Table'!$B:$B,0))),0)</f>
        <v>599524</v>
      </c>
      <c r="J675" s="23">
        <f>ROUND(IF($A675 ='Inflation Constants Table'!$E$1,G675,G675*(_xlfn.XLOOKUP($A675,'Inflation Constants Table'!$A:$A,'Inflation Constants Table'!$B:$B,0))),0)</f>
        <v>599524</v>
      </c>
      <c r="K675" s="19">
        <f t="shared" si="32"/>
        <v>0</v>
      </c>
      <c r="L675" s="73">
        <f>_xlfn.XLOOKUP(A675,'SAPD GF as Pct of COSA GF'!A:A,'SAPD GF as Pct of COSA GF'!C:C)</f>
        <v>1610819494</v>
      </c>
      <c r="M675" s="19">
        <f t="shared" si="33"/>
        <v>3.7218571182749791E-4</v>
      </c>
    </row>
    <row r="676" spans="1:13">
      <c r="A676">
        <v>2020</v>
      </c>
      <c r="B676" t="s">
        <v>89</v>
      </c>
      <c r="C676" s="25" t="s">
        <v>90</v>
      </c>
      <c r="D676" s="25" t="s">
        <v>105</v>
      </c>
      <c r="E676" s="65">
        <v>0</v>
      </c>
      <c r="F676" s="65">
        <v>13453</v>
      </c>
      <c r="G676" s="65">
        <f t="shared" si="31"/>
        <v>13453</v>
      </c>
      <c r="H676" s="23">
        <f>ROUND(IF($A676 ='Inflation Constants Table'!$E$1,E676,E676*(_xlfn.XLOOKUP($A676,'Inflation Constants Table'!$A:$A,'Inflation Constants Table'!$B:$B,0))),0)</f>
        <v>0</v>
      </c>
      <c r="I676" s="23">
        <f>ROUND(IF($A676 ='Inflation Constants Table'!$E$1,F676,F676*(_xlfn.XLOOKUP($A676,'Inflation Constants Table'!$A:$A,'Inflation Constants Table'!$B:$B,0))),0)</f>
        <v>16951</v>
      </c>
      <c r="J676" s="23">
        <f>ROUND(IF($A676 ='Inflation Constants Table'!$E$1,G676,G676*(_xlfn.XLOOKUP($A676,'Inflation Constants Table'!$A:$A,'Inflation Constants Table'!$B:$B,0))),0)</f>
        <v>16951</v>
      </c>
      <c r="K676" s="19">
        <f t="shared" si="32"/>
        <v>0</v>
      </c>
      <c r="L676" s="73">
        <f>_xlfn.XLOOKUP(A676,'SAPD GF as Pct of COSA GF'!A:A,'SAPD GF as Pct of COSA GF'!C:C)</f>
        <v>1610819494</v>
      </c>
      <c r="M676" s="19">
        <f t="shared" si="33"/>
        <v>1.0523215085948047E-5</v>
      </c>
    </row>
    <row r="677" spans="1:13">
      <c r="A677">
        <v>2020</v>
      </c>
      <c r="B677" t="s">
        <v>89</v>
      </c>
      <c r="C677" s="25" t="s">
        <v>90</v>
      </c>
      <c r="D677" s="25" t="s">
        <v>106</v>
      </c>
      <c r="E677" s="65">
        <v>267445</v>
      </c>
      <c r="F677" s="65">
        <v>0</v>
      </c>
      <c r="G677" s="65">
        <f t="shared" si="31"/>
        <v>267445</v>
      </c>
      <c r="H677" s="23">
        <f>ROUND(IF($A677 ='Inflation Constants Table'!$E$1,E677,E677*(_xlfn.XLOOKUP($A677,'Inflation Constants Table'!$A:$A,'Inflation Constants Table'!$B:$B,0))),0)</f>
        <v>336981</v>
      </c>
      <c r="I677" s="23">
        <f>ROUND(IF($A677 ='Inflation Constants Table'!$E$1,F677,F677*(_xlfn.XLOOKUP($A677,'Inflation Constants Table'!$A:$A,'Inflation Constants Table'!$B:$B,0))),0)</f>
        <v>0</v>
      </c>
      <c r="J677" s="23">
        <f>ROUND(IF($A677 ='Inflation Constants Table'!$E$1,G677,G677*(_xlfn.XLOOKUP($A677,'Inflation Constants Table'!$A:$A,'Inflation Constants Table'!$B:$B,0))),0)</f>
        <v>336981</v>
      </c>
      <c r="K677" s="19">
        <f t="shared" si="32"/>
        <v>1</v>
      </c>
      <c r="L677" s="73">
        <f>_xlfn.XLOOKUP(A677,'SAPD GF as Pct of COSA GF'!A:A,'SAPD GF as Pct of COSA GF'!C:C)</f>
        <v>1610819494</v>
      </c>
      <c r="M677" s="19">
        <f t="shared" si="33"/>
        <v>2.0919848639477665E-4</v>
      </c>
    </row>
    <row r="678" spans="1:13">
      <c r="A678">
        <v>2020</v>
      </c>
      <c r="B678" t="s">
        <v>89</v>
      </c>
      <c r="C678" s="25" t="s">
        <v>90</v>
      </c>
      <c r="D678" s="25" t="s">
        <v>107</v>
      </c>
      <c r="E678" s="65">
        <v>0</v>
      </c>
      <c r="F678" s="65">
        <v>58800</v>
      </c>
      <c r="G678" s="65">
        <f t="shared" si="31"/>
        <v>58800</v>
      </c>
      <c r="H678" s="23">
        <f>ROUND(IF($A678 ='Inflation Constants Table'!$E$1,E678,E678*(_xlfn.XLOOKUP($A678,'Inflation Constants Table'!$A:$A,'Inflation Constants Table'!$B:$B,0))),0)</f>
        <v>0</v>
      </c>
      <c r="I678" s="23">
        <f>ROUND(IF($A678 ='Inflation Constants Table'!$E$1,F678,F678*(_xlfn.XLOOKUP($A678,'Inflation Constants Table'!$A:$A,'Inflation Constants Table'!$B:$B,0))),0)</f>
        <v>74088</v>
      </c>
      <c r="J678" s="23">
        <f>ROUND(IF($A678 ='Inflation Constants Table'!$E$1,G678,G678*(_xlfn.XLOOKUP($A678,'Inflation Constants Table'!$A:$A,'Inflation Constants Table'!$B:$B,0))),0)</f>
        <v>74088</v>
      </c>
      <c r="K678" s="19">
        <f t="shared" si="32"/>
        <v>0</v>
      </c>
      <c r="L678" s="73">
        <f>_xlfn.XLOOKUP(A678,'SAPD GF as Pct of COSA GF'!A:A,'SAPD GF as Pct of COSA GF'!C:C)</f>
        <v>1610819494</v>
      </c>
      <c r="M678" s="19">
        <f t="shared" si="33"/>
        <v>4.5993980254127718E-5</v>
      </c>
    </row>
    <row r="679" spans="1:13">
      <c r="A679">
        <v>2020</v>
      </c>
      <c r="B679" t="s">
        <v>89</v>
      </c>
      <c r="C679" s="25" t="s">
        <v>90</v>
      </c>
      <c r="D679" s="25" t="s">
        <v>212</v>
      </c>
      <c r="E679" s="65">
        <v>0</v>
      </c>
      <c r="F679" s="65">
        <v>2340</v>
      </c>
      <c r="G679" s="65">
        <f t="shared" si="31"/>
        <v>2340</v>
      </c>
      <c r="H679" s="23">
        <f>ROUND(IF($A679 ='Inflation Constants Table'!$E$1,E679,E679*(_xlfn.XLOOKUP($A679,'Inflation Constants Table'!$A:$A,'Inflation Constants Table'!$B:$B,0))),0)</f>
        <v>0</v>
      </c>
      <c r="I679" s="23">
        <f>ROUND(IF($A679 ='Inflation Constants Table'!$E$1,F679,F679*(_xlfn.XLOOKUP($A679,'Inflation Constants Table'!$A:$A,'Inflation Constants Table'!$B:$B,0))),0)</f>
        <v>2948</v>
      </c>
      <c r="J679" s="23">
        <f>ROUND(IF($A679 ='Inflation Constants Table'!$E$1,G679,G679*(_xlfn.XLOOKUP($A679,'Inflation Constants Table'!$A:$A,'Inflation Constants Table'!$B:$B,0))),0)</f>
        <v>2948</v>
      </c>
      <c r="K679" s="19">
        <f t="shared" si="32"/>
        <v>0</v>
      </c>
      <c r="L679" s="73">
        <f>_xlfn.XLOOKUP(A679,'SAPD GF as Pct of COSA GF'!A:A,'SAPD GF as Pct of COSA GF'!C:C)</f>
        <v>1610819494</v>
      </c>
      <c r="M679" s="19">
        <f t="shared" si="33"/>
        <v>1.8301243627735735E-6</v>
      </c>
    </row>
    <row r="680" spans="1:13">
      <c r="A680">
        <v>2020</v>
      </c>
      <c r="B680" t="s">
        <v>89</v>
      </c>
      <c r="C680" s="25" t="s">
        <v>90</v>
      </c>
      <c r="D680" s="25" t="s">
        <v>108</v>
      </c>
      <c r="E680" s="65">
        <v>0</v>
      </c>
      <c r="F680" s="65">
        <v>6747</v>
      </c>
      <c r="G680" s="65">
        <f t="shared" si="31"/>
        <v>6747</v>
      </c>
      <c r="H680" s="23">
        <f>ROUND(IF($A680 ='Inflation Constants Table'!$E$1,E680,E680*(_xlfn.XLOOKUP($A680,'Inflation Constants Table'!$A:$A,'Inflation Constants Table'!$B:$B,0))),0)</f>
        <v>0</v>
      </c>
      <c r="I680" s="23">
        <f>ROUND(IF($A680 ='Inflation Constants Table'!$E$1,F680,F680*(_xlfn.XLOOKUP($A680,'Inflation Constants Table'!$A:$A,'Inflation Constants Table'!$B:$B,0))),0)</f>
        <v>8501</v>
      </c>
      <c r="J680" s="23">
        <f>ROUND(IF($A680 ='Inflation Constants Table'!$E$1,G680,G680*(_xlfn.XLOOKUP($A680,'Inflation Constants Table'!$A:$A,'Inflation Constants Table'!$B:$B,0))),0)</f>
        <v>8501</v>
      </c>
      <c r="K680" s="19">
        <f t="shared" si="32"/>
        <v>0</v>
      </c>
      <c r="L680" s="73">
        <f>_xlfn.XLOOKUP(A680,'SAPD GF as Pct of COSA GF'!A:A,'SAPD GF as Pct of COSA GF'!C:C)</f>
        <v>1610819494</v>
      </c>
      <c r="M680" s="19">
        <f t="shared" si="33"/>
        <v>5.2774379945516108E-6</v>
      </c>
    </row>
    <row r="681" spans="1:13">
      <c r="A681">
        <v>2020</v>
      </c>
      <c r="B681" t="s">
        <v>89</v>
      </c>
      <c r="C681" s="25" t="s">
        <v>90</v>
      </c>
      <c r="D681" s="25" t="s">
        <v>109</v>
      </c>
      <c r="E681" s="65">
        <v>5096712</v>
      </c>
      <c r="F681" s="65">
        <v>0</v>
      </c>
      <c r="G681" s="65">
        <f t="shared" si="31"/>
        <v>5096712</v>
      </c>
      <c r="H681" s="23">
        <f>ROUND(IF($A681 ='Inflation Constants Table'!$E$1,E681,E681*(_xlfn.XLOOKUP($A681,'Inflation Constants Table'!$A:$A,'Inflation Constants Table'!$B:$B,0))),0)</f>
        <v>6421857</v>
      </c>
      <c r="I681" s="23">
        <f>ROUND(IF($A681 ='Inflation Constants Table'!$E$1,F681,F681*(_xlfn.XLOOKUP($A681,'Inflation Constants Table'!$A:$A,'Inflation Constants Table'!$B:$B,0))),0)</f>
        <v>0</v>
      </c>
      <c r="J681" s="23">
        <f>ROUND(IF($A681 ='Inflation Constants Table'!$E$1,G681,G681*(_xlfn.XLOOKUP($A681,'Inflation Constants Table'!$A:$A,'Inflation Constants Table'!$B:$B,0))),0)</f>
        <v>6421857</v>
      </c>
      <c r="K681" s="19">
        <f t="shared" si="32"/>
        <v>1</v>
      </c>
      <c r="L681" s="73">
        <f>_xlfn.XLOOKUP(A681,'SAPD GF as Pct of COSA GF'!A:A,'SAPD GF as Pct of COSA GF'!C:C)</f>
        <v>1610819494</v>
      </c>
      <c r="M681" s="19">
        <f t="shared" si="33"/>
        <v>3.9867018147720533E-3</v>
      </c>
    </row>
    <row r="682" spans="1:13">
      <c r="A682">
        <v>2020</v>
      </c>
      <c r="B682" t="s">
        <v>89</v>
      </c>
      <c r="C682" s="25" t="s">
        <v>90</v>
      </c>
      <c r="D682" s="25" t="s">
        <v>218</v>
      </c>
      <c r="E682" s="65">
        <v>0</v>
      </c>
      <c r="F682" s="65">
        <v>2520</v>
      </c>
      <c r="G682" s="65">
        <f t="shared" si="31"/>
        <v>2520</v>
      </c>
      <c r="H682" s="23">
        <f>ROUND(IF($A682 ='Inflation Constants Table'!$E$1,E682,E682*(_xlfn.XLOOKUP($A682,'Inflation Constants Table'!$A:$A,'Inflation Constants Table'!$B:$B,0))),0)</f>
        <v>0</v>
      </c>
      <c r="I682" s="23">
        <f>ROUND(IF($A682 ='Inflation Constants Table'!$E$1,F682,F682*(_xlfn.XLOOKUP($A682,'Inflation Constants Table'!$A:$A,'Inflation Constants Table'!$B:$B,0))),0)</f>
        <v>3175</v>
      </c>
      <c r="J682" s="23">
        <f>ROUND(IF($A682 ='Inflation Constants Table'!$E$1,G682,G682*(_xlfn.XLOOKUP($A682,'Inflation Constants Table'!$A:$A,'Inflation Constants Table'!$B:$B,0))),0)</f>
        <v>3175</v>
      </c>
      <c r="K682" s="19">
        <f t="shared" si="32"/>
        <v>0</v>
      </c>
      <c r="L682" s="73">
        <f>_xlfn.XLOOKUP(A682,'SAPD GF as Pct of COSA GF'!A:A,'SAPD GF as Pct of COSA GF'!C:C)</f>
        <v>1610819494</v>
      </c>
      <c r="M682" s="19">
        <f t="shared" si="33"/>
        <v>1.9710464219152293E-6</v>
      </c>
    </row>
    <row r="683" spans="1:13">
      <c r="A683">
        <v>2020</v>
      </c>
      <c r="B683" t="s">
        <v>89</v>
      </c>
      <c r="C683" s="25" t="s">
        <v>90</v>
      </c>
      <c r="D683" s="25" t="s">
        <v>214</v>
      </c>
      <c r="E683" s="65">
        <v>0</v>
      </c>
      <c r="F683" s="65">
        <v>15720</v>
      </c>
      <c r="G683" s="65">
        <f t="shared" si="31"/>
        <v>15720</v>
      </c>
      <c r="H683" s="23">
        <f>ROUND(IF($A683 ='Inflation Constants Table'!$E$1,E683,E683*(_xlfn.XLOOKUP($A683,'Inflation Constants Table'!$A:$A,'Inflation Constants Table'!$B:$B,0))),0)</f>
        <v>0</v>
      </c>
      <c r="I683" s="23">
        <f>ROUND(IF($A683 ='Inflation Constants Table'!$E$1,F683,F683*(_xlfn.XLOOKUP($A683,'Inflation Constants Table'!$A:$A,'Inflation Constants Table'!$B:$B,0))),0)</f>
        <v>19807</v>
      </c>
      <c r="J683" s="23">
        <f>ROUND(IF($A683 ='Inflation Constants Table'!$E$1,G683,G683*(_xlfn.XLOOKUP($A683,'Inflation Constants Table'!$A:$A,'Inflation Constants Table'!$B:$B,0))),0)</f>
        <v>19807</v>
      </c>
      <c r="K683" s="19">
        <f t="shared" si="32"/>
        <v>0</v>
      </c>
      <c r="L683" s="73">
        <f>_xlfn.XLOOKUP(A683,'SAPD GF as Pct of COSA GF'!A:A,'SAPD GF as Pct of COSA GF'!C:C)</f>
        <v>1610819494</v>
      </c>
      <c r="M683" s="19">
        <f t="shared" si="33"/>
        <v>1.2296225662637777E-5</v>
      </c>
    </row>
    <row r="684" spans="1:13">
      <c r="A684">
        <v>2020</v>
      </c>
      <c r="B684" t="s">
        <v>89</v>
      </c>
      <c r="C684" s="25" t="s">
        <v>90</v>
      </c>
      <c r="D684" s="25" t="s">
        <v>110</v>
      </c>
      <c r="E684" s="65">
        <v>21095588</v>
      </c>
      <c r="F684" s="65">
        <v>0</v>
      </c>
      <c r="G684" s="65">
        <f t="shared" si="31"/>
        <v>21095588</v>
      </c>
      <c r="H684" s="23">
        <f>ROUND(IF($A684 ='Inflation Constants Table'!$E$1,E684,E684*(_xlfn.XLOOKUP($A684,'Inflation Constants Table'!$A:$A,'Inflation Constants Table'!$B:$B,0))),0)</f>
        <v>26580441</v>
      </c>
      <c r="I684" s="23">
        <f>ROUND(IF($A684 ='Inflation Constants Table'!$E$1,F684,F684*(_xlfn.XLOOKUP($A684,'Inflation Constants Table'!$A:$A,'Inflation Constants Table'!$B:$B,0))),0)</f>
        <v>0</v>
      </c>
      <c r="J684" s="23">
        <f>ROUND(IF($A684 ='Inflation Constants Table'!$E$1,G684,G684*(_xlfn.XLOOKUP($A684,'Inflation Constants Table'!$A:$A,'Inflation Constants Table'!$B:$B,0))),0)</f>
        <v>26580441</v>
      </c>
      <c r="K684" s="19">
        <f t="shared" si="32"/>
        <v>1</v>
      </c>
      <c r="L684" s="73">
        <f>_xlfn.XLOOKUP(A684,'SAPD GF as Pct of COSA GF'!A:A,'SAPD GF as Pct of COSA GF'!C:C)</f>
        <v>1610819494</v>
      </c>
      <c r="M684" s="19">
        <f t="shared" si="33"/>
        <v>1.6501191535741373E-2</v>
      </c>
    </row>
    <row r="685" spans="1:13">
      <c r="A685">
        <v>2020</v>
      </c>
      <c r="B685" t="s">
        <v>89</v>
      </c>
      <c r="C685" s="25" t="s">
        <v>90</v>
      </c>
      <c r="D685" s="25" t="s">
        <v>111</v>
      </c>
      <c r="E685" s="65">
        <v>375240</v>
      </c>
      <c r="F685" s="65">
        <v>0</v>
      </c>
      <c r="G685" s="65">
        <f t="shared" si="31"/>
        <v>375240</v>
      </c>
      <c r="H685" s="23">
        <f>ROUND(IF($A685 ='Inflation Constants Table'!$E$1,E685,E685*(_xlfn.XLOOKUP($A685,'Inflation Constants Table'!$A:$A,'Inflation Constants Table'!$B:$B,0))),0)</f>
        <v>472802</v>
      </c>
      <c r="I685" s="23">
        <f>ROUND(IF($A685 ='Inflation Constants Table'!$E$1,F685,F685*(_xlfn.XLOOKUP($A685,'Inflation Constants Table'!$A:$A,'Inflation Constants Table'!$B:$B,0))),0)</f>
        <v>0</v>
      </c>
      <c r="J685" s="23">
        <f>ROUND(IF($A685 ='Inflation Constants Table'!$E$1,G685,G685*(_xlfn.XLOOKUP($A685,'Inflation Constants Table'!$A:$A,'Inflation Constants Table'!$B:$B,0))),0)</f>
        <v>472802</v>
      </c>
      <c r="K685" s="19">
        <f t="shared" si="32"/>
        <v>1</v>
      </c>
      <c r="L685" s="73">
        <f>_xlfn.XLOOKUP(A685,'SAPD GF as Pct of COSA GF'!A:A,'SAPD GF as Pct of COSA GF'!C:C)</f>
        <v>1610819494</v>
      </c>
      <c r="M685" s="19">
        <f t="shared" si="33"/>
        <v>2.935164379131856E-4</v>
      </c>
    </row>
    <row r="686" spans="1:13">
      <c r="A686">
        <v>2020</v>
      </c>
      <c r="B686" t="s">
        <v>89</v>
      </c>
      <c r="C686" s="25" t="s">
        <v>90</v>
      </c>
      <c r="D686" s="25" t="s">
        <v>112</v>
      </c>
      <c r="E686" s="65">
        <v>0</v>
      </c>
      <c r="F686" s="65">
        <v>0</v>
      </c>
      <c r="G686" s="65">
        <f t="shared" si="31"/>
        <v>0</v>
      </c>
      <c r="H686" s="23">
        <f>ROUND(IF($A686 ='Inflation Constants Table'!$E$1,E686,E686*(_xlfn.XLOOKUP($A686,'Inflation Constants Table'!$A:$A,'Inflation Constants Table'!$B:$B,0))),0)</f>
        <v>0</v>
      </c>
      <c r="I686" s="23">
        <f>ROUND(IF($A686 ='Inflation Constants Table'!$E$1,F686,F686*(_xlfn.XLOOKUP($A686,'Inflation Constants Table'!$A:$A,'Inflation Constants Table'!$B:$B,0))),0)</f>
        <v>0</v>
      </c>
      <c r="J686" s="23">
        <f>ROUND(IF($A686 ='Inflation Constants Table'!$E$1,G686,G686*(_xlfn.XLOOKUP($A686,'Inflation Constants Table'!$A:$A,'Inflation Constants Table'!$B:$B,0))),0)</f>
        <v>0</v>
      </c>
      <c r="K686" s="19">
        <f t="shared" si="32"/>
        <v>0</v>
      </c>
      <c r="L686" s="73">
        <f>_xlfn.XLOOKUP(A686,'SAPD GF as Pct of COSA GF'!A:A,'SAPD GF as Pct of COSA GF'!C:C)</f>
        <v>1610819494</v>
      </c>
      <c r="M686" s="19">
        <f t="shared" si="33"/>
        <v>0</v>
      </c>
    </row>
    <row r="687" spans="1:13">
      <c r="A687">
        <v>2020</v>
      </c>
      <c r="B687" t="s">
        <v>89</v>
      </c>
      <c r="C687" s="25" t="s">
        <v>90</v>
      </c>
      <c r="D687" s="25" t="s">
        <v>113</v>
      </c>
      <c r="E687" s="65">
        <v>207252</v>
      </c>
      <c r="F687" s="65">
        <v>0</v>
      </c>
      <c r="G687" s="65">
        <f t="shared" si="31"/>
        <v>207252</v>
      </c>
      <c r="H687" s="23">
        <f>ROUND(IF($A687 ='Inflation Constants Table'!$E$1,E687,E687*(_xlfn.XLOOKUP($A687,'Inflation Constants Table'!$A:$A,'Inflation Constants Table'!$B:$B,0))),0)</f>
        <v>261138</v>
      </c>
      <c r="I687" s="23">
        <f>ROUND(IF($A687 ='Inflation Constants Table'!$E$1,F687,F687*(_xlfn.XLOOKUP($A687,'Inflation Constants Table'!$A:$A,'Inflation Constants Table'!$B:$B,0))),0)</f>
        <v>0</v>
      </c>
      <c r="J687" s="23">
        <f>ROUND(IF($A687 ='Inflation Constants Table'!$E$1,G687,G687*(_xlfn.XLOOKUP($A687,'Inflation Constants Table'!$A:$A,'Inflation Constants Table'!$B:$B,0))),0)</f>
        <v>261138</v>
      </c>
      <c r="K687" s="19">
        <f t="shared" si="32"/>
        <v>1</v>
      </c>
      <c r="L687" s="73">
        <f>_xlfn.XLOOKUP(A687,'SAPD GF as Pct of COSA GF'!A:A,'SAPD GF as Pct of COSA GF'!C:C)</f>
        <v>1610819494</v>
      </c>
      <c r="M687" s="19">
        <f t="shared" si="33"/>
        <v>1.6211499859089735E-4</v>
      </c>
    </row>
    <row r="688" spans="1:13">
      <c r="A688">
        <v>2020</v>
      </c>
      <c r="B688" t="s">
        <v>89</v>
      </c>
      <c r="C688" s="25" t="s">
        <v>90</v>
      </c>
      <c r="D688" s="25" t="s">
        <v>114</v>
      </c>
      <c r="E688" s="65">
        <v>49900951</v>
      </c>
      <c r="F688" s="65">
        <v>0</v>
      </c>
      <c r="G688" s="65">
        <f t="shared" si="31"/>
        <v>49900951</v>
      </c>
      <c r="H688" s="23">
        <f>ROUND(IF($A688 ='Inflation Constants Table'!$E$1,E688,E688*(_xlfn.XLOOKUP($A688,'Inflation Constants Table'!$A:$A,'Inflation Constants Table'!$B:$B,0))),0)</f>
        <v>62875198</v>
      </c>
      <c r="I688" s="23">
        <f>ROUND(IF($A688 ='Inflation Constants Table'!$E$1,F688,F688*(_xlfn.XLOOKUP($A688,'Inflation Constants Table'!$A:$A,'Inflation Constants Table'!$B:$B,0))),0)</f>
        <v>0</v>
      </c>
      <c r="J688" s="23">
        <f>ROUND(IF($A688 ='Inflation Constants Table'!$E$1,G688,G688*(_xlfn.XLOOKUP($A688,'Inflation Constants Table'!$A:$A,'Inflation Constants Table'!$B:$B,0))),0)</f>
        <v>62875198</v>
      </c>
      <c r="K688" s="19">
        <f t="shared" si="32"/>
        <v>1</v>
      </c>
      <c r="L688" s="73">
        <f>_xlfn.XLOOKUP(A688,'SAPD GF as Pct of COSA GF'!A:A,'SAPD GF as Pct of COSA GF'!C:C)</f>
        <v>1610819494</v>
      </c>
      <c r="M688" s="19">
        <f t="shared" si="33"/>
        <v>3.9033050092948531E-2</v>
      </c>
    </row>
    <row r="689" spans="1:13">
      <c r="A689">
        <v>2020</v>
      </c>
      <c r="B689" t="s">
        <v>89</v>
      </c>
      <c r="C689" s="25" t="s">
        <v>90</v>
      </c>
      <c r="D689" s="25" t="s">
        <v>219</v>
      </c>
      <c r="E689" s="65">
        <v>3469062</v>
      </c>
      <c r="F689" s="65"/>
      <c r="G689" s="65">
        <f t="shared" si="31"/>
        <v>3469062</v>
      </c>
      <c r="H689" s="23">
        <f>ROUND(IF($A689 ='Inflation Constants Table'!$E$1,E689,E689*(_xlfn.XLOOKUP($A689,'Inflation Constants Table'!$A:$A,'Inflation Constants Table'!$B:$B,0))),0)</f>
        <v>4371018</v>
      </c>
      <c r="I689" s="23">
        <f>ROUND(IF($A689 ='Inflation Constants Table'!$E$1,F689,F689*(_xlfn.XLOOKUP($A689,'Inflation Constants Table'!$A:$A,'Inflation Constants Table'!$B:$B,0))),0)</f>
        <v>0</v>
      </c>
      <c r="J689" s="23">
        <f>ROUND(IF($A689 ='Inflation Constants Table'!$E$1,G689,G689*(_xlfn.XLOOKUP($A689,'Inflation Constants Table'!$A:$A,'Inflation Constants Table'!$B:$B,0))),0)</f>
        <v>4371018</v>
      </c>
      <c r="K689" s="19">
        <f t="shared" si="32"/>
        <v>1</v>
      </c>
      <c r="L689" s="73">
        <f>_xlfn.XLOOKUP(A689,'SAPD GF as Pct of COSA GF'!A:A,'SAPD GF as Pct of COSA GF'!C:C)</f>
        <v>1610819494</v>
      </c>
      <c r="M689" s="19">
        <f t="shared" si="33"/>
        <v>2.7135368154415939E-3</v>
      </c>
    </row>
    <row r="690" spans="1:13">
      <c r="A690">
        <v>2020</v>
      </c>
      <c r="B690" t="s">
        <v>89</v>
      </c>
      <c r="C690" s="25" t="s">
        <v>90</v>
      </c>
      <c r="D690" s="25" t="s">
        <v>117</v>
      </c>
      <c r="E690" s="65">
        <v>7609299</v>
      </c>
      <c r="F690" s="65">
        <v>0</v>
      </c>
      <c r="G690" s="65">
        <f t="shared" si="31"/>
        <v>7609299</v>
      </c>
      <c r="H690" s="23">
        <f>ROUND(IF($A690 ='Inflation Constants Table'!$E$1,E690,E690*(_xlfn.XLOOKUP($A690,'Inflation Constants Table'!$A:$A,'Inflation Constants Table'!$B:$B,0))),0)</f>
        <v>9587717</v>
      </c>
      <c r="I690" s="23">
        <f>ROUND(IF($A690 ='Inflation Constants Table'!$E$1,F690,F690*(_xlfn.XLOOKUP($A690,'Inflation Constants Table'!$A:$A,'Inflation Constants Table'!$B:$B,0))),0)</f>
        <v>0</v>
      </c>
      <c r="J690" s="23">
        <f>ROUND(IF($A690 ='Inflation Constants Table'!$E$1,G690,G690*(_xlfn.XLOOKUP($A690,'Inflation Constants Table'!$A:$A,'Inflation Constants Table'!$B:$B,0))),0)</f>
        <v>9587717</v>
      </c>
      <c r="K690" s="19">
        <f t="shared" si="32"/>
        <v>1</v>
      </c>
      <c r="L690" s="73">
        <f>_xlfn.XLOOKUP(A690,'SAPD GF as Pct of COSA GF'!A:A,'SAPD GF as Pct of COSA GF'!C:C)</f>
        <v>1610819494</v>
      </c>
      <c r="M690" s="19">
        <f t="shared" si="33"/>
        <v>5.9520741062002568E-3</v>
      </c>
    </row>
    <row r="691" spans="1:13">
      <c r="A691">
        <v>2020</v>
      </c>
      <c r="B691" t="s">
        <v>89</v>
      </c>
      <c r="C691" s="25" t="s">
        <v>90</v>
      </c>
      <c r="D691" s="25" t="s">
        <v>118</v>
      </c>
      <c r="E691" s="65">
        <v>4830680</v>
      </c>
      <c r="F691" s="65">
        <v>0</v>
      </c>
      <c r="G691" s="65">
        <f t="shared" si="31"/>
        <v>4830680</v>
      </c>
      <c r="H691" s="23">
        <f>ROUND(IF($A691 ='Inflation Constants Table'!$E$1,E691,E691*(_xlfn.XLOOKUP($A691,'Inflation Constants Table'!$A:$A,'Inflation Constants Table'!$B:$B,0))),0)</f>
        <v>6086657</v>
      </c>
      <c r="I691" s="23">
        <f>ROUND(IF($A691 ='Inflation Constants Table'!$E$1,F691,F691*(_xlfn.XLOOKUP($A691,'Inflation Constants Table'!$A:$A,'Inflation Constants Table'!$B:$B,0))),0)</f>
        <v>0</v>
      </c>
      <c r="J691" s="23">
        <f>ROUND(IF($A691 ='Inflation Constants Table'!$E$1,G691,G691*(_xlfn.XLOOKUP($A691,'Inflation Constants Table'!$A:$A,'Inflation Constants Table'!$B:$B,0))),0)</f>
        <v>6086657</v>
      </c>
      <c r="K691" s="19">
        <f t="shared" si="32"/>
        <v>1</v>
      </c>
      <c r="L691" s="73">
        <f>_xlfn.XLOOKUP(A691,'SAPD GF as Pct of COSA GF'!A:A,'SAPD GF as Pct of COSA GF'!C:C)</f>
        <v>1610819494</v>
      </c>
      <c r="M691" s="19">
        <f t="shared" si="33"/>
        <v>3.7786089767796165E-3</v>
      </c>
    </row>
    <row r="692" spans="1:13">
      <c r="A692">
        <v>2020</v>
      </c>
      <c r="B692" t="s">
        <v>89</v>
      </c>
      <c r="C692" s="25" t="s">
        <v>90</v>
      </c>
      <c r="D692" s="25" t="s">
        <v>119</v>
      </c>
      <c r="E692" s="65">
        <v>4645910</v>
      </c>
      <c r="F692" s="65">
        <v>0</v>
      </c>
      <c r="G692" s="65">
        <f t="shared" si="31"/>
        <v>4645910</v>
      </c>
      <c r="H692" s="23">
        <f>ROUND(IF($A692 ='Inflation Constants Table'!$E$1,E692,E692*(_xlfn.XLOOKUP($A692,'Inflation Constants Table'!$A:$A,'Inflation Constants Table'!$B:$B,0))),0)</f>
        <v>5853847</v>
      </c>
      <c r="I692" s="23">
        <f>ROUND(IF($A692 ='Inflation Constants Table'!$E$1,F692,F692*(_xlfn.XLOOKUP($A692,'Inflation Constants Table'!$A:$A,'Inflation Constants Table'!$B:$B,0))),0)</f>
        <v>0</v>
      </c>
      <c r="J692" s="23">
        <f>ROUND(IF($A692 ='Inflation Constants Table'!$E$1,G692,G692*(_xlfn.XLOOKUP($A692,'Inflation Constants Table'!$A:$A,'Inflation Constants Table'!$B:$B,0))),0)</f>
        <v>5853847</v>
      </c>
      <c r="K692" s="19">
        <f t="shared" si="32"/>
        <v>1</v>
      </c>
      <c r="L692" s="73">
        <f>_xlfn.XLOOKUP(A692,'SAPD GF as Pct of COSA GF'!A:A,'SAPD GF as Pct of COSA GF'!C:C)</f>
        <v>1610819494</v>
      </c>
      <c r="M692" s="19">
        <f t="shared" si="33"/>
        <v>3.634080057886362E-3</v>
      </c>
    </row>
    <row r="693" spans="1:13">
      <c r="A693">
        <v>2020</v>
      </c>
      <c r="B693" t="s">
        <v>89</v>
      </c>
      <c r="C693" s="25" t="s">
        <v>90</v>
      </c>
      <c r="D693" s="25" t="s">
        <v>120</v>
      </c>
      <c r="E693" s="65">
        <v>10000</v>
      </c>
      <c r="F693" s="65">
        <v>0</v>
      </c>
      <c r="G693" s="65">
        <f t="shared" si="31"/>
        <v>10000</v>
      </c>
      <c r="H693" s="23">
        <f>ROUND(IF($A693 ='Inflation Constants Table'!$E$1,E693,E693*(_xlfn.XLOOKUP($A693,'Inflation Constants Table'!$A:$A,'Inflation Constants Table'!$B:$B,0))),0)</f>
        <v>12600</v>
      </c>
      <c r="I693" s="23">
        <f>ROUND(IF($A693 ='Inflation Constants Table'!$E$1,F693,F693*(_xlfn.XLOOKUP($A693,'Inflation Constants Table'!$A:$A,'Inflation Constants Table'!$B:$B,0))),0)</f>
        <v>0</v>
      </c>
      <c r="J693" s="23">
        <f>ROUND(IF($A693 ='Inflation Constants Table'!$E$1,G693,G693*(_xlfn.XLOOKUP($A693,'Inflation Constants Table'!$A:$A,'Inflation Constants Table'!$B:$B,0))),0)</f>
        <v>12600</v>
      </c>
      <c r="K693" s="19">
        <f t="shared" si="32"/>
        <v>1</v>
      </c>
      <c r="L693" s="73">
        <f>_xlfn.XLOOKUP(A693,'SAPD GF as Pct of COSA GF'!A:A,'SAPD GF as Pct of COSA GF'!C:C)</f>
        <v>1610819494</v>
      </c>
      <c r="M693" s="19">
        <f t="shared" si="33"/>
        <v>7.8221054853958705E-6</v>
      </c>
    </row>
    <row r="694" spans="1:13">
      <c r="A694">
        <v>2020</v>
      </c>
      <c r="B694" t="s">
        <v>89</v>
      </c>
      <c r="C694" s="25" t="s">
        <v>90</v>
      </c>
      <c r="D694" s="25" t="s">
        <v>121</v>
      </c>
      <c r="E694" s="65">
        <v>100816</v>
      </c>
      <c r="F694" s="65">
        <v>0</v>
      </c>
      <c r="G694" s="65">
        <f t="shared" si="31"/>
        <v>100816</v>
      </c>
      <c r="H694" s="23">
        <f>ROUND(IF($A694 ='Inflation Constants Table'!$E$1,E694,E694*(_xlfn.XLOOKUP($A694,'Inflation Constants Table'!$A:$A,'Inflation Constants Table'!$B:$B,0))),0)</f>
        <v>127028</v>
      </c>
      <c r="I694" s="23">
        <f>ROUND(IF($A694 ='Inflation Constants Table'!$E$1,F694,F694*(_xlfn.XLOOKUP($A694,'Inflation Constants Table'!$A:$A,'Inflation Constants Table'!$B:$B,0))),0)</f>
        <v>0</v>
      </c>
      <c r="J694" s="23">
        <f>ROUND(IF($A694 ='Inflation Constants Table'!$E$1,G694,G694*(_xlfn.XLOOKUP($A694,'Inflation Constants Table'!$A:$A,'Inflation Constants Table'!$B:$B,0))),0)</f>
        <v>127028</v>
      </c>
      <c r="K694" s="19">
        <f t="shared" si="32"/>
        <v>1</v>
      </c>
      <c r="L694" s="73">
        <f>_xlfn.XLOOKUP(A694,'SAPD GF as Pct of COSA GF'!A:A,'SAPD GF as Pct of COSA GF'!C:C)</f>
        <v>1610819494</v>
      </c>
      <c r="M694" s="19">
        <f t="shared" si="33"/>
        <v>7.885923933324338E-5</v>
      </c>
    </row>
    <row r="695" spans="1:13">
      <c r="A695">
        <v>2020</v>
      </c>
      <c r="B695" t="s">
        <v>89</v>
      </c>
      <c r="C695" s="25" t="s">
        <v>90</v>
      </c>
      <c r="D695" s="25" t="s">
        <v>122</v>
      </c>
      <c r="E695" s="65">
        <v>0</v>
      </c>
      <c r="F695" s="65">
        <v>3645179</v>
      </c>
      <c r="G695" s="65">
        <f t="shared" si="31"/>
        <v>3645179</v>
      </c>
      <c r="H695" s="23">
        <f>ROUND(IF($A695 ='Inflation Constants Table'!$E$1,E695,E695*(_xlfn.XLOOKUP($A695,'Inflation Constants Table'!$A:$A,'Inflation Constants Table'!$B:$B,0))),0)</f>
        <v>0</v>
      </c>
      <c r="I695" s="23">
        <f>ROUND(IF($A695 ='Inflation Constants Table'!$E$1,F695,F695*(_xlfn.XLOOKUP($A695,'Inflation Constants Table'!$A:$A,'Inflation Constants Table'!$B:$B,0))),0)</f>
        <v>4592926</v>
      </c>
      <c r="J695" s="23">
        <f>ROUND(IF($A695 ='Inflation Constants Table'!$E$1,G695,G695*(_xlfn.XLOOKUP($A695,'Inflation Constants Table'!$A:$A,'Inflation Constants Table'!$B:$B,0))),0)</f>
        <v>4592926</v>
      </c>
      <c r="K695" s="19">
        <f t="shared" si="32"/>
        <v>0</v>
      </c>
      <c r="L695" s="73">
        <f>_xlfn.XLOOKUP(A695,'SAPD GF as Pct of COSA GF'!A:A,'SAPD GF as Pct of COSA GF'!C:C)</f>
        <v>1610819494</v>
      </c>
      <c r="M695" s="19">
        <f t="shared" si="33"/>
        <v>2.8512977506839135E-3</v>
      </c>
    </row>
    <row r="696" spans="1:13">
      <c r="A696">
        <v>2020</v>
      </c>
      <c r="B696" t="s">
        <v>89</v>
      </c>
      <c r="C696" s="25" t="s">
        <v>90</v>
      </c>
      <c r="D696" s="25" t="s">
        <v>123</v>
      </c>
      <c r="E696" s="65">
        <v>0</v>
      </c>
      <c r="F696" s="65">
        <v>20000</v>
      </c>
      <c r="G696" s="65">
        <f t="shared" si="31"/>
        <v>20000</v>
      </c>
      <c r="H696" s="23">
        <f>ROUND(IF($A696 ='Inflation Constants Table'!$E$1,E696,E696*(_xlfn.XLOOKUP($A696,'Inflation Constants Table'!$A:$A,'Inflation Constants Table'!$B:$B,0))),0)</f>
        <v>0</v>
      </c>
      <c r="I696" s="23">
        <f>ROUND(IF($A696 ='Inflation Constants Table'!$E$1,F696,F696*(_xlfn.XLOOKUP($A696,'Inflation Constants Table'!$A:$A,'Inflation Constants Table'!$B:$B,0))),0)</f>
        <v>25200</v>
      </c>
      <c r="J696" s="23">
        <f>ROUND(IF($A696 ='Inflation Constants Table'!$E$1,G696,G696*(_xlfn.XLOOKUP($A696,'Inflation Constants Table'!$A:$A,'Inflation Constants Table'!$B:$B,0))),0)</f>
        <v>25200</v>
      </c>
      <c r="K696" s="19">
        <f t="shared" si="32"/>
        <v>0</v>
      </c>
      <c r="L696" s="73">
        <f>_xlfn.XLOOKUP(A696,'SAPD GF as Pct of COSA GF'!A:A,'SAPD GF as Pct of COSA GF'!C:C)</f>
        <v>1610819494</v>
      </c>
      <c r="M696" s="19">
        <f t="shared" si="33"/>
        <v>1.5644210970791741E-5</v>
      </c>
    </row>
    <row r="697" spans="1:13">
      <c r="A697">
        <v>2020</v>
      </c>
      <c r="B697" t="s">
        <v>89</v>
      </c>
      <c r="C697" s="25" t="s">
        <v>90</v>
      </c>
      <c r="D697" s="25" t="s">
        <v>125</v>
      </c>
      <c r="E697" s="65">
        <v>38182872</v>
      </c>
      <c r="F697" s="65">
        <v>0</v>
      </c>
      <c r="G697" s="65">
        <f t="shared" si="31"/>
        <v>38182872</v>
      </c>
      <c r="H697" s="23">
        <f>ROUND(IF($A697 ='Inflation Constants Table'!$E$1,E697,E697*(_xlfn.XLOOKUP($A697,'Inflation Constants Table'!$A:$A,'Inflation Constants Table'!$B:$B,0))),0)</f>
        <v>48110419</v>
      </c>
      <c r="I697" s="23">
        <f>ROUND(IF($A697 ='Inflation Constants Table'!$E$1,F697,F697*(_xlfn.XLOOKUP($A697,'Inflation Constants Table'!$A:$A,'Inflation Constants Table'!$B:$B,0))),0)</f>
        <v>0</v>
      </c>
      <c r="J697" s="23">
        <f>ROUND(IF($A697 ='Inflation Constants Table'!$E$1,G697,G697*(_xlfn.XLOOKUP($A697,'Inflation Constants Table'!$A:$A,'Inflation Constants Table'!$B:$B,0))),0)</f>
        <v>48110419</v>
      </c>
      <c r="K697" s="19">
        <f t="shared" si="32"/>
        <v>1</v>
      </c>
      <c r="L697" s="73">
        <f>_xlfn.XLOOKUP(A697,'SAPD GF as Pct of COSA GF'!A:A,'SAPD GF as Pct of COSA GF'!C:C)</f>
        <v>1610819494</v>
      </c>
      <c r="M697" s="19">
        <f t="shared" si="33"/>
        <v>2.9867045425761404E-2</v>
      </c>
    </row>
    <row r="698" spans="1:13">
      <c r="A698">
        <v>2020</v>
      </c>
      <c r="B698" t="s">
        <v>89</v>
      </c>
      <c r="C698" s="25" t="s">
        <v>90</v>
      </c>
      <c r="D698" s="25" t="s">
        <v>126</v>
      </c>
      <c r="E698" s="65">
        <v>0</v>
      </c>
      <c r="F698" s="65">
        <v>4874190</v>
      </c>
      <c r="G698" s="65">
        <f t="shared" si="31"/>
        <v>4874190</v>
      </c>
      <c r="H698" s="23">
        <f>ROUND(IF($A698 ='Inflation Constants Table'!$E$1,E698,E698*(_xlfn.XLOOKUP($A698,'Inflation Constants Table'!$A:$A,'Inflation Constants Table'!$B:$B,0))),0)</f>
        <v>0</v>
      </c>
      <c r="I698" s="23">
        <f>ROUND(IF($A698 ='Inflation Constants Table'!$E$1,F698,F698*(_xlfn.XLOOKUP($A698,'Inflation Constants Table'!$A:$A,'Inflation Constants Table'!$B:$B,0))),0)</f>
        <v>6141479</v>
      </c>
      <c r="J698" s="23">
        <f>ROUND(IF($A698 ='Inflation Constants Table'!$E$1,G698,G698*(_xlfn.XLOOKUP($A698,'Inflation Constants Table'!$A:$A,'Inflation Constants Table'!$B:$B,0))),0)</f>
        <v>6141479</v>
      </c>
      <c r="K698" s="19">
        <f t="shared" si="32"/>
        <v>0</v>
      </c>
      <c r="L698" s="73">
        <f>_xlfn.XLOOKUP(A698,'SAPD GF as Pct of COSA GF'!A:A,'SAPD GF as Pct of COSA GF'!C:C)</f>
        <v>1610819494</v>
      </c>
      <c r="M698" s="19">
        <f t="shared" si="33"/>
        <v>3.8126425852653607E-3</v>
      </c>
    </row>
    <row r="699" spans="1:13">
      <c r="A699">
        <v>2020</v>
      </c>
      <c r="B699" t="s">
        <v>89</v>
      </c>
      <c r="C699" s="25" t="s">
        <v>90</v>
      </c>
      <c r="D699" s="25" t="s">
        <v>127</v>
      </c>
      <c r="E699" s="65">
        <v>0</v>
      </c>
      <c r="F699" s="65">
        <v>842569</v>
      </c>
      <c r="G699" s="65">
        <f t="shared" si="31"/>
        <v>842569</v>
      </c>
      <c r="H699" s="23">
        <f>ROUND(IF($A699 ='Inflation Constants Table'!$E$1,E699,E699*(_xlfn.XLOOKUP($A699,'Inflation Constants Table'!$A:$A,'Inflation Constants Table'!$B:$B,0))),0)</f>
        <v>0</v>
      </c>
      <c r="I699" s="23">
        <f>ROUND(IF($A699 ='Inflation Constants Table'!$E$1,F699,F699*(_xlfn.XLOOKUP($A699,'Inflation Constants Table'!$A:$A,'Inflation Constants Table'!$B:$B,0))),0)</f>
        <v>1061637</v>
      </c>
      <c r="J699" s="23">
        <f>ROUND(IF($A699 ='Inflation Constants Table'!$E$1,G699,G699*(_xlfn.XLOOKUP($A699,'Inflation Constants Table'!$A:$A,'Inflation Constants Table'!$B:$B,0))),0)</f>
        <v>1061637</v>
      </c>
      <c r="K699" s="19">
        <f t="shared" si="32"/>
        <v>0</v>
      </c>
      <c r="L699" s="73">
        <f>_xlfn.XLOOKUP(A699,'SAPD GF as Pct of COSA GF'!A:A,'SAPD GF as Pct of COSA GF'!C:C)</f>
        <v>1610819494</v>
      </c>
      <c r="M699" s="19">
        <f t="shared" si="33"/>
        <v>6.5906639692057262E-4</v>
      </c>
    </row>
    <row r="700" spans="1:13">
      <c r="A700">
        <v>2020</v>
      </c>
      <c r="B700" t="s">
        <v>89</v>
      </c>
      <c r="C700" s="25" t="s">
        <v>90</v>
      </c>
      <c r="D700" s="25" t="s">
        <v>220</v>
      </c>
      <c r="E700" s="65">
        <v>0</v>
      </c>
      <c r="F700" s="65">
        <v>235061</v>
      </c>
      <c r="G700" s="65">
        <f t="shared" si="31"/>
        <v>235061</v>
      </c>
      <c r="H700" s="23">
        <f>ROUND(IF($A700 ='Inflation Constants Table'!$E$1,E700,E700*(_xlfn.XLOOKUP($A700,'Inflation Constants Table'!$A:$A,'Inflation Constants Table'!$B:$B,0))),0)</f>
        <v>0</v>
      </c>
      <c r="I700" s="23">
        <f>ROUND(IF($A700 ='Inflation Constants Table'!$E$1,F700,F700*(_xlfn.XLOOKUP($A700,'Inflation Constants Table'!$A:$A,'Inflation Constants Table'!$B:$B,0))),0)</f>
        <v>296177</v>
      </c>
      <c r="J700" s="23">
        <f>ROUND(IF($A700 ='Inflation Constants Table'!$E$1,G700,G700*(_xlfn.XLOOKUP($A700,'Inflation Constants Table'!$A:$A,'Inflation Constants Table'!$B:$B,0))),0)</f>
        <v>296177</v>
      </c>
      <c r="K700" s="19">
        <f t="shared" si="32"/>
        <v>0</v>
      </c>
      <c r="L700" s="73">
        <f>_xlfn.XLOOKUP(A700,'SAPD GF as Pct of COSA GF'!A:A,'SAPD GF as Pct of COSA GF'!C:C)</f>
        <v>1610819494</v>
      </c>
      <c r="M700" s="19">
        <f t="shared" si="33"/>
        <v>1.8386728066254704E-4</v>
      </c>
    </row>
    <row r="701" spans="1:13">
      <c r="A701">
        <v>2020</v>
      </c>
      <c r="B701" t="s">
        <v>89</v>
      </c>
      <c r="C701" s="25" t="s">
        <v>90</v>
      </c>
      <c r="D701" s="25" t="s">
        <v>128</v>
      </c>
      <c r="E701" s="65">
        <v>0</v>
      </c>
      <c r="F701" s="65">
        <v>724590</v>
      </c>
      <c r="G701" s="65">
        <f t="shared" si="31"/>
        <v>724590</v>
      </c>
      <c r="H701" s="23">
        <f>ROUND(IF($A701 ='Inflation Constants Table'!$E$1,E701,E701*(_xlfn.XLOOKUP($A701,'Inflation Constants Table'!$A:$A,'Inflation Constants Table'!$B:$B,0))),0)</f>
        <v>0</v>
      </c>
      <c r="I701" s="23">
        <f>ROUND(IF($A701 ='Inflation Constants Table'!$E$1,F701,F701*(_xlfn.XLOOKUP($A701,'Inflation Constants Table'!$A:$A,'Inflation Constants Table'!$B:$B,0))),0)</f>
        <v>912983</v>
      </c>
      <c r="J701" s="23">
        <f>ROUND(IF($A701 ='Inflation Constants Table'!$E$1,G701,G701*(_xlfn.XLOOKUP($A701,'Inflation Constants Table'!$A:$A,'Inflation Constants Table'!$B:$B,0))),0)</f>
        <v>912983</v>
      </c>
      <c r="K701" s="19">
        <f t="shared" si="32"/>
        <v>0</v>
      </c>
      <c r="L701" s="73">
        <f>_xlfn.XLOOKUP(A701,'SAPD GF as Pct of COSA GF'!A:A,'SAPD GF as Pct of COSA GF'!C:C)</f>
        <v>1610819494</v>
      </c>
      <c r="M701" s="19">
        <f t="shared" si="33"/>
        <v>5.6678169304549028E-4</v>
      </c>
    </row>
    <row r="702" spans="1:13">
      <c r="A702">
        <v>2020</v>
      </c>
      <c r="B702" t="s">
        <v>89</v>
      </c>
      <c r="C702" s="25" t="s">
        <v>90</v>
      </c>
      <c r="D702" s="25" t="s">
        <v>129</v>
      </c>
      <c r="E702" s="65">
        <v>0</v>
      </c>
      <c r="F702" s="65">
        <v>-563357</v>
      </c>
      <c r="G702" s="65">
        <f t="shared" si="31"/>
        <v>-563357</v>
      </c>
      <c r="H702" s="23">
        <f>ROUND(IF($A702 ='Inflation Constants Table'!$E$1,E702,E702*(_xlfn.XLOOKUP($A702,'Inflation Constants Table'!$A:$A,'Inflation Constants Table'!$B:$B,0))),0)</f>
        <v>0</v>
      </c>
      <c r="I702" s="23">
        <f>ROUND(IF($A702 ='Inflation Constants Table'!$E$1,F702,F702*(_xlfn.XLOOKUP($A702,'Inflation Constants Table'!$A:$A,'Inflation Constants Table'!$B:$B,0))),0)</f>
        <v>-709830</v>
      </c>
      <c r="J702" s="23">
        <f>ROUND(IF($A702 ='Inflation Constants Table'!$E$1,G702,G702*(_xlfn.XLOOKUP($A702,'Inflation Constants Table'!$A:$A,'Inflation Constants Table'!$B:$B,0))),0)</f>
        <v>-709830</v>
      </c>
      <c r="K702" s="19">
        <f t="shared" si="32"/>
        <v>0</v>
      </c>
      <c r="L702" s="73">
        <f>_xlfn.XLOOKUP(A702,'SAPD GF as Pct of COSA GF'!A:A,'SAPD GF as Pct of COSA GF'!C:C)</f>
        <v>1610819494</v>
      </c>
      <c r="M702" s="19">
        <f t="shared" si="33"/>
        <v>-4.4066389973798018E-4</v>
      </c>
    </row>
    <row r="703" spans="1:13">
      <c r="A703">
        <v>2020</v>
      </c>
      <c r="B703" t="s">
        <v>89</v>
      </c>
      <c r="C703" s="25" t="s">
        <v>130</v>
      </c>
      <c r="D703" s="25" t="s">
        <v>131</v>
      </c>
      <c r="E703" s="65">
        <v>0</v>
      </c>
      <c r="F703" s="65">
        <v>13955</v>
      </c>
      <c r="G703" s="65">
        <f t="shared" si="31"/>
        <v>13955</v>
      </c>
      <c r="H703" s="23">
        <f>ROUND(IF($A703 ='Inflation Constants Table'!$E$1,E703,E703*(_xlfn.XLOOKUP($A703,'Inflation Constants Table'!$A:$A,'Inflation Constants Table'!$B:$B,0))),0)</f>
        <v>0</v>
      </c>
      <c r="I703" s="23">
        <f>ROUND(IF($A703 ='Inflation Constants Table'!$E$1,F703,F703*(_xlfn.XLOOKUP($A703,'Inflation Constants Table'!$A:$A,'Inflation Constants Table'!$B:$B,0))),0)</f>
        <v>17583</v>
      </c>
      <c r="J703" s="23">
        <f>ROUND(IF($A703 ='Inflation Constants Table'!$E$1,G703,G703*(_xlfn.XLOOKUP($A703,'Inflation Constants Table'!$A:$A,'Inflation Constants Table'!$B:$B,0))),0)</f>
        <v>17583</v>
      </c>
      <c r="K703" s="19">
        <f t="shared" si="32"/>
        <v>0</v>
      </c>
      <c r="L703" s="73">
        <f>_xlfn.XLOOKUP(A703,'SAPD GF as Pct of COSA GF'!A:A,'SAPD GF as Pct of COSA GF'!C:C)</f>
        <v>1610819494</v>
      </c>
      <c r="M703" s="19">
        <f t="shared" si="33"/>
        <v>1.0915561964263142E-5</v>
      </c>
    </row>
    <row r="704" spans="1:13">
      <c r="A704">
        <v>2020</v>
      </c>
      <c r="B704" t="s">
        <v>89</v>
      </c>
      <c r="C704" s="25" t="s">
        <v>130</v>
      </c>
      <c r="D704" s="58" t="s">
        <v>132</v>
      </c>
      <c r="E704" s="65">
        <v>0</v>
      </c>
      <c r="F704" s="65">
        <v>4439351</v>
      </c>
      <c r="G704" s="65">
        <f t="shared" si="31"/>
        <v>4439351</v>
      </c>
      <c r="H704" s="23">
        <f>ROUND(IF($A704 ='Inflation Constants Table'!$E$1,E704,E704*(_xlfn.XLOOKUP($A704,'Inflation Constants Table'!$A:$A,'Inflation Constants Table'!$B:$B,0))),0)</f>
        <v>0</v>
      </c>
      <c r="I704" s="23">
        <f>ROUND(IF($A704 ='Inflation Constants Table'!$E$1,F704,F704*(_xlfn.XLOOKUP($A704,'Inflation Constants Table'!$A:$A,'Inflation Constants Table'!$B:$B,0))),0)</f>
        <v>5593582</v>
      </c>
      <c r="J704" s="23">
        <f>ROUND(IF($A704 ='Inflation Constants Table'!$E$1,G704,G704*(_xlfn.XLOOKUP($A704,'Inflation Constants Table'!$A:$A,'Inflation Constants Table'!$B:$B,0))),0)</f>
        <v>5593582</v>
      </c>
      <c r="K704" s="19">
        <f t="shared" si="32"/>
        <v>0</v>
      </c>
      <c r="L704" s="73">
        <f>_xlfn.XLOOKUP(A704,'SAPD GF as Pct of COSA GF'!A:A,'SAPD GF as Pct of COSA GF'!C:C)</f>
        <v>1610819494</v>
      </c>
      <c r="M704" s="19">
        <f t="shared" si="33"/>
        <v>3.4725070194612383E-3</v>
      </c>
    </row>
    <row r="705" spans="1:13">
      <c r="A705">
        <v>2020</v>
      </c>
      <c r="B705" t="s">
        <v>89</v>
      </c>
      <c r="C705" s="25" t="s">
        <v>130</v>
      </c>
      <c r="D705" s="25" t="s">
        <v>215</v>
      </c>
      <c r="E705" s="65">
        <v>0</v>
      </c>
      <c r="F705" s="65">
        <v>35512</v>
      </c>
      <c r="G705" s="65">
        <f t="shared" si="31"/>
        <v>35512</v>
      </c>
      <c r="H705" s="23">
        <f>ROUND(IF($A705 ='Inflation Constants Table'!$E$1,E705,E705*(_xlfn.XLOOKUP($A705,'Inflation Constants Table'!$A:$A,'Inflation Constants Table'!$B:$B,0))),0)</f>
        <v>0</v>
      </c>
      <c r="I705" s="23">
        <f>ROUND(IF($A705 ='Inflation Constants Table'!$E$1,F705,F705*(_xlfn.XLOOKUP($A705,'Inflation Constants Table'!$A:$A,'Inflation Constants Table'!$B:$B,0))),0)</f>
        <v>44745</v>
      </c>
      <c r="J705" s="23">
        <f>ROUND(IF($A705 ='Inflation Constants Table'!$E$1,G705,G705*(_xlfn.XLOOKUP($A705,'Inflation Constants Table'!$A:$A,'Inflation Constants Table'!$B:$B,0))),0)</f>
        <v>44745</v>
      </c>
      <c r="K705" s="19">
        <f t="shared" si="32"/>
        <v>0</v>
      </c>
      <c r="L705" s="73">
        <f>_xlfn.XLOOKUP(A705,'SAPD GF as Pct of COSA GF'!A:A,'SAPD GF as Pct of COSA GF'!C:C)</f>
        <v>1610819494</v>
      </c>
      <c r="M705" s="19">
        <f t="shared" si="33"/>
        <v>2.7777786503495095E-5</v>
      </c>
    </row>
    <row r="706" spans="1:13">
      <c r="A706">
        <v>2020</v>
      </c>
      <c r="B706" t="s">
        <v>89</v>
      </c>
      <c r="C706" s="25" t="s">
        <v>130</v>
      </c>
      <c r="D706" s="25" t="s">
        <v>134</v>
      </c>
      <c r="E706" s="65">
        <v>0</v>
      </c>
      <c r="F706" s="65">
        <v>444913</v>
      </c>
      <c r="G706" s="65">
        <f t="shared" si="31"/>
        <v>444913</v>
      </c>
      <c r="H706" s="23">
        <f>ROUND(IF($A706 ='Inflation Constants Table'!$E$1,E706,E706*(_xlfn.XLOOKUP($A706,'Inflation Constants Table'!$A:$A,'Inflation Constants Table'!$B:$B,0))),0)</f>
        <v>0</v>
      </c>
      <c r="I706" s="23">
        <f>ROUND(IF($A706 ='Inflation Constants Table'!$E$1,F706,F706*(_xlfn.XLOOKUP($A706,'Inflation Constants Table'!$A:$A,'Inflation Constants Table'!$B:$B,0))),0)</f>
        <v>560590</v>
      </c>
      <c r="J706" s="23">
        <f>ROUND(IF($A706 ='Inflation Constants Table'!$E$1,G706,G706*(_xlfn.XLOOKUP($A706,'Inflation Constants Table'!$A:$A,'Inflation Constants Table'!$B:$B,0))),0)</f>
        <v>560590</v>
      </c>
      <c r="K706" s="19">
        <f t="shared" si="32"/>
        <v>0</v>
      </c>
      <c r="L706" s="73">
        <f>_xlfn.XLOOKUP(A706,'SAPD GF as Pct of COSA GF'!A:A,'SAPD GF as Pct of COSA GF'!C:C)</f>
        <v>1610819494</v>
      </c>
      <c r="M706" s="19">
        <f t="shared" si="33"/>
        <v>3.4801540587762466E-4</v>
      </c>
    </row>
    <row r="707" spans="1:13">
      <c r="A707">
        <v>2020</v>
      </c>
      <c r="B707" t="s">
        <v>89</v>
      </c>
      <c r="C707" s="25" t="s">
        <v>130</v>
      </c>
      <c r="D707" s="58" t="s">
        <v>135</v>
      </c>
      <c r="E707" s="65">
        <v>0</v>
      </c>
      <c r="F707" s="65">
        <v>6426440</v>
      </c>
      <c r="G707" s="65">
        <f t="shared" ref="G707:G770" si="34">E707+F707</f>
        <v>6426440</v>
      </c>
      <c r="H707" s="23">
        <f>ROUND(IF($A707 ='Inflation Constants Table'!$E$1,E707,E707*(_xlfn.XLOOKUP($A707,'Inflation Constants Table'!$A:$A,'Inflation Constants Table'!$B:$B,0))),0)</f>
        <v>0</v>
      </c>
      <c r="I707" s="23">
        <f>ROUND(IF($A707 ='Inflation Constants Table'!$E$1,F707,F707*(_xlfn.XLOOKUP($A707,'Inflation Constants Table'!$A:$A,'Inflation Constants Table'!$B:$B,0))),0)</f>
        <v>8097314</v>
      </c>
      <c r="J707" s="23">
        <f>ROUND(IF($A707 ='Inflation Constants Table'!$E$1,G707,G707*(_xlfn.XLOOKUP($A707,'Inflation Constants Table'!$A:$A,'Inflation Constants Table'!$B:$B,0))),0)</f>
        <v>8097314</v>
      </c>
      <c r="K707" s="19">
        <f t="shared" ref="K707:K770" si="35">IF(J707 = 0, 0, H707/J707)</f>
        <v>0</v>
      </c>
      <c r="L707" s="73">
        <f>_xlfn.XLOOKUP(A707,'SAPD GF as Pct of COSA GF'!A:A,'SAPD GF as Pct of COSA GF'!C:C)</f>
        <v>1610819494</v>
      </c>
      <c r="M707" s="19">
        <f t="shared" ref="M707:M770" si="36">J707/L707</f>
        <v>5.0268289092359345E-3</v>
      </c>
    </row>
    <row r="708" spans="1:13">
      <c r="A708">
        <v>2020</v>
      </c>
      <c r="B708" t="s">
        <v>89</v>
      </c>
      <c r="C708" s="25" t="s">
        <v>130</v>
      </c>
      <c r="D708" s="58" t="s">
        <v>136</v>
      </c>
      <c r="E708" s="65">
        <v>0</v>
      </c>
      <c r="F708" s="65">
        <v>104321</v>
      </c>
      <c r="G708" s="65">
        <f t="shared" si="34"/>
        <v>104321</v>
      </c>
      <c r="H708" s="23">
        <f>ROUND(IF($A708 ='Inflation Constants Table'!$E$1,E708,E708*(_xlfn.XLOOKUP($A708,'Inflation Constants Table'!$A:$A,'Inflation Constants Table'!$B:$B,0))),0)</f>
        <v>0</v>
      </c>
      <c r="I708" s="23">
        <f>ROUND(IF($A708 ='Inflation Constants Table'!$E$1,F708,F708*(_xlfn.XLOOKUP($A708,'Inflation Constants Table'!$A:$A,'Inflation Constants Table'!$B:$B,0))),0)</f>
        <v>131444</v>
      </c>
      <c r="J708" s="23">
        <f>ROUND(IF($A708 ='Inflation Constants Table'!$E$1,G708,G708*(_xlfn.XLOOKUP($A708,'Inflation Constants Table'!$A:$A,'Inflation Constants Table'!$B:$B,0))),0)</f>
        <v>131444</v>
      </c>
      <c r="K708" s="19">
        <f t="shared" si="35"/>
        <v>0</v>
      </c>
      <c r="L708" s="73">
        <f>_xlfn.XLOOKUP(A708,'SAPD GF as Pct of COSA GF'!A:A,'SAPD GF as Pct of COSA GF'!C:C)</f>
        <v>1610819494</v>
      </c>
      <c r="M708" s="19">
        <f t="shared" si="36"/>
        <v>8.1600701065267841E-5</v>
      </c>
    </row>
    <row r="709" spans="1:13">
      <c r="A709">
        <v>2020</v>
      </c>
      <c r="B709" t="s">
        <v>89</v>
      </c>
      <c r="C709" s="25" t="s">
        <v>130</v>
      </c>
      <c r="D709" s="25" t="s">
        <v>138</v>
      </c>
      <c r="E709" s="65">
        <v>0</v>
      </c>
      <c r="F709" s="65">
        <v>176422</v>
      </c>
      <c r="G709" s="65">
        <f t="shared" si="34"/>
        <v>176422</v>
      </c>
      <c r="H709" s="23">
        <f>ROUND(IF($A709 ='Inflation Constants Table'!$E$1,E709,E709*(_xlfn.XLOOKUP($A709,'Inflation Constants Table'!$A:$A,'Inflation Constants Table'!$B:$B,0))),0)</f>
        <v>0</v>
      </c>
      <c r="I709" s="23">
        <f>ROUND(IF($A709 ='Inflation Constants Table'!$E$1,F709,F709*(_xlfn.XLOOKUP($A709,'Inflation Constants Table'!$A:$A,'Inflation Constants Table'!$B:$B,0))),0)</f>
        <v>222292</v>
      </c>
      <c r="J709" s="23">
        <f>ROUND(IF($A709 ='Inflation Constants Table'!$E$1,G709,G709*(_xlfn.XLOOKUP($A709,'Inflation Constants Table'!$A:$A,'Inflation Constants Table'!$B:$B,0))),0)</f>
        <v>222292</v>
      </c>
      <c r="K709" s="19">
        <f t="shared" si="35"/>
        <v>0</v>
      </c>
      <c r="L709" s="73">
        <f>_xlfn.XLOOKUP(A709,'SAPD GF as Pct of COSA GF'!A:A,'SAPD GF as Pct of COSA GF'!C:C)</f>
        <v>1610819494</v>
      </c>
      <c r="M709" s="19">
        <f t="shared" si="36"/>
        <v>1.3799932321901736E-4</v>
      </c>
    </row>
    <row r="710" spans="1:13">
      <c r="A710">
        <v>2020</v>
      </c>
      <c r="B710" t="s">
        <v>89</v>
      </c>
      <c r="C710" s="25" t="s">
        <v>130</v>
      </c>
      <c r="D710" s="25" t="s">
        <v>139</v>
      </c>
      <c r="E710" s="65">
        <v>0</v>
      </c>
      <c r="F710" s="65">
        <v>16725</v>
      </c>
      <c r="G710" s="65">
        <f t="shared" si="34"/>
        <v>16725</v>
      </c>
      <c r="H710" s="23">
        <f>ROUND(IF($A710 ='Inflation Constants Table'!$E$1,E710,E710*(_xlfn.XLOOKUP($A710,'Inflation Constants Table'!$A:$A,'Inflation Constants Table'!$B:$B,0))),0)</f>
        <v>0</v>
      </c>
      <c r="I710" s="23">
        <f>ROUND(IF($A710 ='Inflation Constants Table'!$E$1,F710,F710*(_xlfn.XLOOKUP($A710,'Inflation Constants Table'!$A:$A,'Inflation Constants Table'!$B:$B,0))),0)</f>
        <v>21074</v>
      </c>
      <c r="J710" s="23">
        <f>ROUND(IF($A710 ='Inflation Constants Table'!$E$1,G710,G710*(_xlfn.XLOOKUP($A710,'Inflation Constants Table'!$A:$A,'Inflation Constants Table'!$B:$B,0))),0)</f>
        <v>21074</v>
      </c>
      <c r="K710" s="19">
        <f t="shared" si="35"/>
        <v>0</v>
      </c>
      <c r="L710" s="73">
        <f>_xlfn.XLOOKUP(A710,'SAPD GF as Pct of COSA GF'!A:A,'SAPD GF as Pct of COSA GF'!C:C)</f>
        <v>1610819494</v>
      </c>
      <c r="M710" s="19">
        <f t="shared" si="36"/>
        <v>1.3082781825335918E-5</v>
      </c>
    </row>
    <row r="711" spans="1:13">
      <c r="A711">
        <v>2020</v>
      </c>
      <c r="B711" t="s">
        <v>89</v>
      </c>
      <c r="C711" s="25" t="s">
        <v>130</v>
      </c>
      <c r="D711" s="58" t="s">
        <v>140</v>
      </c>
      <c r="E711" s="65">
        <v>0</v>
      </c>
      <c r="F711" s="65">
        <v>95897</v>
      </c>
      <c r="G711" s="65">
        <f t="shared" si="34"/>
        <v>95897</v>
      </c>
      <c r="H711" s="23">
        <f>ROUND(IF($A711 ='Inflation Constants Table'!$E$1,E711,E711*(_xlfn.XLOOKUP($A711,'Inflation Constants Table'!$A:$A,'Inflation Constants Table'!$B:$B,0))),0)</f>
        <v>0</v>
      </c>
      <c r="I711" s="23">
        <f>ROUND(IF($A711 ='Inflation Constants Table'!$E$1,F711,F711*(_xlfn.XLOOKUP($A711,'Inflation Constants Table'!$A:$A,'Inflation Constants Table'!$B:$B,0))),0)</f>
        <v>120830</v>
      </c>
      <c r="J711" s="23">
        <f>ROUND(IF($A711 ='Inflation Constants Table'!$E$1,G711,G711*(_xlfn.XLOOKUP($A711,'Inflation Constants Table'!$A:$A,'Inflation Constants Table'!$B:$B,0))),0)</f>
        <v>120830</v>
      </c>
      <c r="K711" s="19">
        <f t="shared" si="35"/>
        <v>0</v>
      </c>
      <c r="L711" s="73">
        <f>_xlfn.XLOOKUP(A711,'SAPD GF as Pct of COSA GF'!A:A,'SAPD GF as Pct of COSA GF'!C:C)</f>
        <v>1610819494</v>
      </c>
      <c r="M711" s="19">
        <f t="shared" si="36"/>
        <v>7.5011508396855787E-5</v>
      </c>
    </row>
    <row r="712" spans="1:13">
      <c r="A712">
        <v>2020</v>
      </c>
      <c r="B712" t="s">
        <v>89</v>
      </c>
      <c r="C712" s="25" t="s">
        <v>130</v>
      </c>
      <c r="D712" s="25" t="s">
        <v>141</v>
      </c>
      <c r="E712" s="65">
        <v>0</v>
      </c>
      <c r="F712" s="65">
        <v>4850</v>
      </c>
      <c r="G712" s="65">
        <f t="shared" si="34"/>
        <v>4850</v>
      </c>
      <c r="H712" s="23">
        <f>ROUND(IF($A712 ='Inflation Constants Table'!$E$1,E712,E712*(_xlfn.XLOOKUP($A712,'Inflation Constants Table'!$A:$A,'Inflation Constants Table'!$B:$B,0))),0)</f>
        <v>0</v>
      </c>
      <c r="I712" s="23">
        <f>ROUND(IF($A712 ='Inflation Constants Table'!$E$1,F712,F712*(_xlfn.XLOOKUP($A712,'Inflation Constants Table'!$A:$A,'Inflation Constants Table'!$B:$B,0))),0)</f>
        <v>6111</v>
      </c>
      <c r="J712" s="23">
        <f>ROUND(IF($A712 ='Inflation Constants Table'!$E$1,G712,G712*(_xlfn.XLOOKUP($A712,'Inflation Constants Table'!$A:$A,'Inflation Constants Table'!$B:$B,0))),0)</f>
        <v>6111</v>
      </c>
      <c r="K712" s="19">
        <f t="shared" si="35"/>
        <v>0</v>
      </c>
      <c r="L712" s="73">
        <f>_xlfn.XLOOKUP(A712,'SAPD GF as Pct of COSA GF'!A:A,'SAPD GF as Pct of COSA GF'!C:C)</f>
        <v>1610819494</v>
      </c>
      <c r="M712" s="19">
        <f t="shared" si="36"/>
        <v>3.7937211604169972E-6</v>
      </c>
    </row>
    <row r="713" spans="1:13">
      <c r="A713">
        <v>2020</v>
      </c>
      <c r="B713" t="s">
        <v>89</v>
      </c>
      <c r="C713" s="25" t="s">
        <v>130</v>
      </c>
      <c r="D713" s="58" t="s">
        <v>142</v>
      </c>
      <c r="E713" s="65">
        <v>0</v>
      </c>
      <c r="F713" s="65">
        <v>155937</v>
      </c>
      <c r="G713" s="65">
        <f t="shared" si="34"/>
        <v>155937</v>
      </c>
      <c r="H713" s="23">
        <f>ROUND(IF($A713 ='Inflation Constants Table'!$E$1,E713,E713*(_xlfn.XLOOKUP($A713,'Inflation Constants Table'!$A:$A,'Inflation Constants Table'!$B:$B,0))),0)</f>
        <v>0</v>
      </c>
      <c r="I713" s="23">
        <f>ROUND(IF($A713 ='Inflation Constants Table'!$E$1,F713,F713*(_xlfn.XLOOKUP($A713,'Inflation Constants Table'!$A:$A,'Inflation Constants Table'!$B:$B,0))),0)</f>
        <v>196481</v>
      </c>
      <c r="J713" s="23">
        <f>ROUND(IF($A713 ='Inflation Constants Table'!$E$1,G713,G713*(_xlfn.XLOOKUP($A713,'Inflation Constants Table'!$A:$A,'Inflation Constants Table'!$B:$B,0))),0)</f>
        <v>196481</v>
      </c>
      <c r="K713" s="19">
        <f t="shared" si="35"/>
        <v>0</v>
      </c>
      <c r="L713" s="73">
        <f>_xlfn.XLOOKUP(A713,'SAPD GF as Pct of COSA GF'!A:A,'SAPD GF as Pct of COSA GF'!C:C)</f>
        <v>1610819494</v>
      </c>
      <c r="M713" s="19">
        <f t="shared" si="36"/>
        <v>1.2197580221238618E-4</v>
      </c>
    </row>
    <row r="714" spans="1:13">
      <c r="A714">
        <v>2020</v>
      </c>
      <c r="B714" t="s">
        <v>89</v>
      </c>
      <c r="C714" s="25" t="s">
        <v>130</v>
      </c>
      <c r="D714" s="25" t="s">
        <v>144</v>
      </c>
      <c r="E714" s="65">
        <v>0</v>
      </c>
      <c r="F714" s="65">
        <v>597</v>
      </c>
      <c r="G714" s="65">
        <f t="shared" si="34"/>
        <v>597</v>
      </c>
      <c r="H714" s="23">
        <f>ROUND(IF($A714 ='Inflation Constants Table'!$E$1,E714,E714*(_xlfn.XLOOKUP($A714,'Inflation Constants Table'!$A:$A,'Inflation Constants Table'!$B:$B,0))),0)</f>
        <v>0</v>
      </c>
      <c r="I714" s="23">
        <f>ROUND(IF($A714 ='Inflation Constants Table'!$E$1,F714,F714*(_xlfn.XLOOKUP($A714,'Inflation Constants Table'!$A:$A,'Inflation Constants Table'!$B:$B,0))),0)</f>
        <v>752</v>
      </c>
      <c r="J714" s="23">
        <f>ROUND(IF($A714 ='Inflation Constants Table'!$E$1,G714,G714*(_xlfn.XLOOKUP($A714,'Inflation Constants Table'!$A:$A,'Inflation Constants Table'!$B:$B,0))),0)</f>
        <v>752</v>
      </c>
      <c r="K714" s="19">
        <f t="shared" si="35"/>
        <v>0</v>
      </c>
      <c r="L714" s="73">
        <f>_xlfn.XLOOKUP(A714,'SAPD GF as Pct of COSA GF'!A:A,'SAPD GF as Pct of COSA GF'!C:C)</f>
        <v>1610819494</v>
      </c>
      <c r="M714" s="19">
        <f t="shared" si="36"/>
        <v>4.6684312103315034E-7</v>
      </c>
    </row>
    <row r="715" spans="1:13">
      <c r="A715">
        <v>2020</v>
      </c>
      <c r="B715" t="s">
        <v>89</v>
      </c>
      <c r="C715" s="25" t="s">
        <v>130</v>
      </c>
      <c r="D715" s="58" t="s">
        <v>145</v>
      </c>
      <c r="E715" s="65">
        <v>1262116</v>
      </c>
      <c r="F715" s="65">
        <v>418422</v>
      </c>
      <c r="G715" s="65">
        <f t="shared" si="34"/>
        <v>1680538</v>
      </c>
      <c r="H715" s="23">
        <f>ROUND(IF($A715 ='Inflation Constants Table'!$E$1,E715,E715*(_xlfn.XLOOKUP($A715,'Inflation Constants Table'!$A:$A,'Inflation Constants Table'!$B:$B,0))),0)</f>
        <v>1590266</v>
      </c>
      <c r="I715" s="23">
        <f>ROUND(IF($A715 ='Inflation Constants Table'!$E$1,F715,F715*(_xlfn.XLOOKUP($A715,'Inflation Constants Table'!$A:$A,'Inflation Constants Table'!$B:$B,0))),0)</f>
        <v>527212</v>
      </c>
      <c r="J715" s="23">
        <f>ROUND(IF($A715 ='Inflation Constants Table'!$E$1,G715,G715*(_xlfn.XLOOKUP($A715,'Inflation Constants Table'!$A:$A,'Inflation Constants Table'!$B:$B,0))),0)</f>
        <v>2117478</v>
      </c>
      <c r="K715" s="19">
        <f t="shared" si="35"/>
        <v>0.75101890078669054</v>
      </c>
      <c r="L715" s="73">
        <f>_xlfn.XLOOKUP(A715,'SAPD GF as Pct of COSA GF'!A:A,'SAPD GF as Pct of COSA GF'!C:C)</f>
        <v>1610819494</v>
      </c>
      <c r="M715" s="19">
        <f t="shared" si="36"/>
        <v>1.3145346253178633E-3</v>
      </c>
    </row>
    <row r="716" spans="1:13">
      <c r="A716">
        <v>2020</v>
      </c>
      <c r="B716" t="s">
        <v>89</v>
      </c>
      <c r="C716" s="25" t="s">
        <v>130</v>
      </c>
      <c r="D716" s="25" t="s">
        <v>146</v>
      </c>
      <c r="E716" s="65">
        <v>0</v>
      </c>
      <c r="F716" s="65">
        <v>244535</v>
      </c>
      <c r="G716" s="65">
        <f t="shared" si="34"/>
        <v>244535</v>
      </c>
      <c r="H716" s="23">
        <f>ROUND(IF($A716 ='Inflation Constants Table'!$E$1,E716,E716*(_xlfn.XLOOKUP($A716,'Inflation Constants Table'!$A:$A,'Inflation Constants Table'!$B:$B,0))),0)</f>
        <v>0</v>
      </c>
      <c r="I716" s="23">
        <f>ROUND(IF($A716 ='Inflation Constants Table'!$E$1,F716,F716*(_xlfn.XLOOKUP($A716,'Inflation Constants Table'!$A:$A,'Inflation Constants Table'!$B:$B,0))),0)</f>
        <v>308114</v>
      </c>
      <c r="J716" s="23">
        <f>ROUND(IF($A716 ='Inflation Constants Table'!$E$1,G716,G716*(_xlfn.XLOOKUP($A716,'Inflation Constants Table'!$A:$A,'Inflation Constants Table'!$B:$B,0))),0)</f>
        <v>308114</v>
      </c>
      <c r="K716" s="19">
        <f t="shared" si="35"/>
        <v>0</v>
      </c>
      <c r="L716" s="73">
        <f>_xlfn.XLOOKUP(A716,'SAPD GF as Pct of COSA GF'!A:A,'SAPD GF as Pct of COSA GF'!C:C)</f>
        <v>1610819494</v>
      </c>
      <c r="M716" s="19">
        <f t="shared" si="36"/>
        <v>1.9127779440692564E-4</v>
      </c>
    </row>
    <row r="717" spans="1:13">
      <c r="A717">
        <v>2020</v>
      </c>
      <c r="B717" t="s">
        <v>89</v>
      </c>
      <c r="C717" s="25" t="s">
        <v>130</v>
      </c>
      <c r="D717" s="25" t="s">
        <v>147</v>
      </c>
      <c r="E717" s="65">
        <v>0</v>
      </c>
      <c r="F717" s="65">
        <v>42763</v>
      </c>
      <c r="G717" s="65">
        <f t="shared" si="34"/>
        <v>42763</v>
      </c>
      <c r="H717" s="23">
        <f>ROUND(IF($A717 ='Inflation Constants Table'!$E$1,E717,E717*(_xlfn.XLOOKUP($A717,'Inflation Constants Table'!$A:$A,'Inflation Constants Table'!$B:$B,0))),0)</f>
        <v>0</v>
      </c>
      <c r="I717" s="23">
        <f>ROUND(IF($A717 ='Inflation Constants Table'!$E$1,F717,F717*(_xlfn.XLOOKUP($A717,'Inflation Constants Table'!$A:$A,'Inflation Constants Table'!$B:$B,0))),0)</f>
        <v>53881</v>
      </c>
      <c r="J717" s="23">
        <f>ROUND(IF($A717 ='Inflation Constants Table'!$E$1,G717,G717*(_xlfn.XLOOKUP($A717,'Inflation Constants Table'!$A:$A,'Inflation Constants Table'!$B:$B,0))),0)</f>
        <v>53881</v>
      </c>
      <c r="K717" s="19">
        <f t="shared" si="35"/>
        <v>0</v>
      </c>
      <c r="L717" s="73">
        <f>_xlfn.XLOOKUP(A717,'SAPD GF as Pct of COSA GF'!A:A,'SAPD GF as Pct of COSA GF'!C:C)</f>
        <v>1610819494</v>
      </c>
      <c r="M717" s="19">
        <f t="shared" si="36"/>
        <v>3.3449433782429753E-5</v>
      </c>
    </row>
    <row r="718" spans="1:13">
      <c r="A718">
        <v>2020</v>
      </c>
      <c r="B718" t="s">
        <v>89</v>
      </c>
      <c r="C718" s="25" t="s">
        <v>130</v>
      </c>
      <c r="D718" s="25" t="s">
        <v>148</v>
      </c>
      <c r="E718" s="65">
        <v>0</v>
      </c>
      <c r="F718" s="65">
        <v>13423</v>
      </c>
      <c r="G718" s="65">
        <f t="shared" si="34"/>
        <v>13423</v>
      </c>
      <c r="H718" s="23">
        <f>ROUND(IF($A718 ='Inflation Constants Table'!$E$1,E718,E718*(_xlfn.XLOOKUP($A718,'Inflation Constants Table'!$A:$A,'Inflation Constants Table'!$B:$B,0))),0)</f>
        <v>0</v>
      </c>
      <c r="I718" s="23">
        <f>ROUND(IF($A718 ='Inflation Constants Table'!$E$1,F718,F718*(_xlfn.XLOOKUP($A718,'Inflation Constants Table'!$A:$A,'Inflation Constants Table'!$B:$B,0))),0)</f>
        <v>16913</v>
      </c>
      <c r="J718" s="23">
        <f>ROUND(IF($A718 ='Inflation Constants Table'!$E$1,G718,G718*(_xlfn.XLOOKUP($A718,'Inflation Constants Table'!$A:$A,'Inflation Constants Table'!$B:$B,0))),0)</f>
        <v>16913</v>
      </c>
      <c r="K718" s="19">
        <f t="shared" si="35"/>
        <v>0</v>
      </c>
      <c r="L718" s="73">
        <f>_xlfn.XLOOKUP(A718,'SAPD GF as Pct of COSA GF'!A:A,'SAPD GF as Pct of COSA GF'!C:C)</f>
        <v>1610819494</v>
      </c>
      <c r="M718" s="19">
        <f t="shared" si="36"/>
        <v>1.0499624609087329E-5</v>
      </c>
    </row>
    <row r="719" spans="1:13">
      <c r="A719">
        <v>2020</v>
      </c>
      <c r="B719" t="s">
        <v>89</v>
      </c>
      <c r="C719" s="25" t="s">
        <v>130</v>
      </c>
      <c r="D719" s="25" t="s">
        <v>149</v>
      </c>
      <c r="E719" s="65">
        <v>0</v>
      </c>
      <c r="F719" s="65">
        <v>509664</v>
      </c>
      <c r="G719" s="65">
        <f t="shared" si="34"/>
        <v>509664</v>
      </c>
      <c r="H719" s="23">
        <f>ROUND(IF($A719 ='Inflation Constants Table'!$E$1,E719,E719*(_xlfn.XLOOKUP($A719,'Inflation Constants Table'!$A:$A,'Inflation Constants Table'!$B:$B,0))),0)</f>
        <v>0</v>
      </c>
      <c r="I719" s="23">
        <f>ROUND(IF($A719 ='Inflation Constants Table'!$E$1,F719,F719*(_xlfn.XLOOKUP($A719,'Inflation Constants Table'!$A:$A,'Inflation Constants Table'!$B:$B,0))),0)</f>
        <v>642177</v>
      </c>
      <c r="J719" s="23">
        <f>ROUND(IF($A719 ='Inflation Constants Table'!$E$1,G719,G719*(_xlfn.XLOOKUP($A719,'Inflation Constants Table'!$A:$A,'Inflation Constants Table'!$B:$B,0))),0)</f>
        <v>642177</v>
      </c>
      <c r="K719" s="19">
        <f t="shared" si="35"/>
        <v>0</v>
      </c>
      <c r="L719" s="73">
        <f>_xlfn.XLOOKUP(A719,'SAPD GF as Pct of COSA GF'!A:A,'SAPD GF as Pct of COSA GF'!C:C)</f>
        <v>1610819494</v>
      </c>
      <c r="M719" s="19">
        <f t="shared" si="36"/>
        <v>3.9866478049960821E-4</v>
      </c>
    </row>
    <row r="720" spans="1:13">
      <c r="A720">
        <v>2020</v>
      </c>
      <c r="B720" t="s">
        <v>89</v>
      </c>
      <c r="C720" s="25" t="s">
        <v>130</v>
      </c>
      <c r="D720" s="25" t="s">
        <v>150</v>
      </c>
      <c r="E720" s="65">
        <v>1561719</v>
      </c>
      <c r="F720" s="65">
        <v>486157</v>
      </c>
      <c r="G720" s="65">
        <f t="shared" si="34"/>
        <v>2047876</v>
      </c>
      <c r="H720" s="23">
        <f>ROUND(IF($A720 ='Inflation Constants Table'!$E$1,E720,E720*(_xlfn.XLOOKUP($A720,'Inflation Constants Table'!$A:$A,'Inflation Constants Table'!$B:$B,0))),0)</f>
        <v>1967766</v>
      </c>
      <c r="I720" s="23">
        <f>ROUND(IF($A720 ='Inflation Constants Table'!$E$1,F720,F720*(_xlfn.XLOOKUP($A720,'Inflation Constants Table'!$A:$A,'Inflation Constants Table'!$B:$B,0))),0)</f>
        <v>612558</v>
      </c>
      <c r="J720" s="23">
        <f>ROUND(IF($A720 ='Inflation Constants Table'!$E$1,G720,G720*(_xlfn.XLOOKUP($A720,'Inflation Constants Table'!$A:$A,'Inflation Constants Table'!$B:$B,0))),0)</f>
        <v>2580324</v>
      </c>
      <c r="K720" s="19">
        <f t="shared" si="35"/>
        <v>0.76260423109655995</v>
      </c>
      <c r="L720" s="73">
        <f>_xlfn.XLOOKUP(A720,'SAPD GF as Pct of COSA GF'!A:A,'SAPD GF as Pct of COSA GF'!C:C)</f>
        <v>1610819494</v>
      </c>
      <c r="M720" s="19">
        <f t="shared" si="36"/>
        <v>1.6018703582935407E-3</v>
      </c>
    </row>
    <row r="721" spans="1:13">
      <c r="A721">
        <v>2020</v>
      </c>
      <c r="B721" t="s">
        <v>89</v>
      </c>
      <c r="C721" s="25" t="s">
        <v>130</v>
      </c>
      <c r="D721" s="25" t="s">
        <v>151</v>
      </c>
      <c r="E721" s="65">
        <v>0</v>
      </c>
      <c r="F721" s="65">
        <v>633149</v>
      </c>
      <c r="G721" s="65">
        <f t="shared" si="34"/>
        <v>633149</v>
      </c>
      <c r="H721" s="23">
        <f>ROUND(IF($A721 ='Inflation Constants Table'!$E$1,E721,E721*(_xlfn.XLOOKUP($A721,'Inflation Constants Table'!$A:$A,'Inflation Constants Table'!$B:$B,0))),0)</f>
        <v>0</v>
      </c>
      <c r="I721" s="23">
        <f>ROUND(IF($A721 ='Inflation Constants Table'!$E$1,F721,F721*(_xlfn.XLOOKUP($A721,'Inflation Constants Table'!$A:$A,'Inflation Constants Table'!$B:$B,0))),0)</f>
        <v>797768</v>
      </c>
      <c r="J721" s="23">
        <f>ROUND(IF($A721 ='Inflation Constants Table'!$E$1,G721,G721*(_xlfn.XLOOKUP($A721,'Inflation Constants Table'!$A:$A,'Inflation Constants Table'!$B:$B,0))),0)</f>
        <v>797768</v>
      </c>
      <c r="K721" s="19">
        <f t="shared" si="35"/>
        <v>0</v>
      </c>
      <c r="L721" s="73">
        <f>_xlfn.XLOOKUP(A721,'SAPD GF as Pct of COSA GF'!A:A,'SAPD GF as Pct of COSA GF'!C:C)</f>
        <v>1610819494</v>
      </c>
      <c r="M721" s="19">
        <f t="shared" si="36"/>
        <v>4.9525598800581692E-4</v>
      </c>
    </row>
    <row r="722" spans="1:13">
      <c r="A722">
        <v>2020</v>
      </c>
      <c r="B722" t="s">
        <v>89</v>
      </c>
      <c r="C722" s="25" t="s">
        <v>130</v>
      </c>
      <c r="D722" s="25" t="s">
        <v>152</v>
      </c>
      <c r="E722" s="65">
        <v>0</v>
      </c>
      <c r="F722" s="65">
        <v>150039</v>
      </c>
      <c r="G722" s="65">
        <f t="shared" si="34"/>
        <v>150039</v>
      </c>
      <c r="H722" s="23">
        <f>ROUND(IF($A722 ='Inflation Constants Table'!$E$1,E722,E722*(_xlfn.XLOOKUP($A722,'Inflation Constants Table'!$A:$A,'Inflation Constants Table'!$B:$B,0))),0)</f>
        <v>0</v>
      </c>
      <c r="I722" s="23">
        <f>ROUND(IF($A722 ='Inflation Constants Table'!$E$1,F722,F722*(_xlfn.XLOOKUP($A722,'Inflation Constants Table'!$A:$A,'Inflation Constants Table'!$B:$B,0))),0)</f>
        <v>189049</v>
      </c>
      <c r="J722" s="23">
        <f>ROUND(IF($A722 ='Inflation Constants Table'!$E$1,G722,G722*(_xlfn.XLOOKUP($A722,'Inflation Constants Table'!$A:$A,'Inflation Constants Table'!$B:$B,0))),0)</f>
        <v>189049</v>
      </c>
      <c r="K722" s="19">
        <f t="shared" si="35"/>
        <v>0</v>
      </c>
      <c r="L722" s="73">
        <f>_xlfn.XLOOKUP(A722,'SAPD GF as Pct of COSA GF'!A:A,'SAPD GF as Pct of COSA GF'!C:C)</f>
        <v>1610819494</v>
      </c>
      <c r="M722" s="19">
        <f t="shared" si="36"/>
        <v>1.1736200158004792E-4</v>
      </c>
    </row>
    <row r="723" spans="1:13">
      <c r="A723">
        <v>2020</v>
      </c>
      <c r="B723" t="s">
        <v>89</v>
      </c>
      <c r="C723" s="25" t="s">
        <v>130</v>
      </c>
      <c r="D723" s="25" t="s">
        <v>153</v>
      </c>
      <c r="E723" s="65">
        <v>0</v>
      </c>
      <c r="F723" s="65">
        <v>165007</v>
      </c>
      <c r="G723" s="65">
        <f t="shared" si="34"/>
        <v>165007</v>
      </c>
      <c r="H723" s="23">
        <f>ROUND(IF($A723 ='Inflation Constants Table'!$E$1,E723,E723*(_xlfn.XLOOKUP($A723,'Inflation Constants Table'!$A:$A,'Inflation Constants Table'!$B:$B,0))),0)</f>
        <v>0</v>
      </c>
      <c r="I723" s="23">
        <f>ROUND(IF($A723 ='Inflation Constants Table'!$E$1,F723,F723*(_xlfn.XLOOKUP($A723,'Inflation Constants Table'!$A:$A,'Inflation Constants Table'!$B:$B,0))),0)</f>
        <v>207909</v>
      </c>
      <c r="J723" s="23">
        <f>ROUND(IF($A723 ='Inflation Constants Table'!$E$1,G723,G723*(_xlfn.XLOOKUP($A723,'Inflation Constants Table'!$A:$A,'Inflation Constants Table'!$B:$B,0))),0)</f>
        <v>207909</v>
      </c>
      <c r="K723" s="19">
        <f t="shared" si="35"/>
        <v>0</v>
      </c>
      <c r="L723" s="73">
        <f>_xlfn.XLOOKUP(A723,'SAPD GF as Pct of COSA GF'!A:A,'SAPD GF as Pct of COSA GF'!C:C)</f>
        <v>1610819494</v>
      </c>
      <c r="M723" s="19">
        <f t="shared" si="36"/>
        <v>1.2907032772723571E-4</v>
      </c>
    </row>
    <row r="724" spans="1:13">
      <c r="A724">
        <v>2020</v>
      </c>
      <c r="B724" t="s">
        <v>89</v>
      </c>
      <c r="C724" s="25" t="s">
        <v>130</v>
      </c>
      <c r="D724" s="25" t="s">
        <v>155</v>
      </c>
      <c r="E724" s="65">
        <v>0</v>
      </c>
      <c r="F724" s="65">
        <v>777790</v>
      </c>
      <c r="G724" s="65">
        <f t="shared" si="34"/>
        <v>777790</v>
      </c>
      <c r="H724" s="23">
        <f>ROUND(IF($A724 ='Inflation Constants Table'!$E$1,E724,E724*(_xlfn.XLOOKUP($A724,'Inflation Constants Table'!$A:$A,'Inflation Constants Table'!$B:$B,0))),0)</f>
        <v>0</v>
      </c>
      <c r="I724" s="23">
        <f>ROUND(IF($A724 ='Inflation Constants Table'!$E$1,F724,F724*(_xlfn.XLOOKUP($A724,'Inflation Constants Table'!$A:$A,'Inflation Constants Table'!$B:$B,0))),0)</f>
        <v>980015</v>
      </c>
      <c r="J724" s="23">
        <f>ROUND(IF($A724 ='Inflation Constants Table'!$E$1,G724,G724*(_xlfn.XLOOKUP($A724,'Inflation Constants Table'!$A:$A,'Inflation Constants Table'!$B:$B,0))),0)</f>
        <v>980015</v>
      </c>
      <c r="K724" s="19">
        <f t="shared" si="35"/>
        <v>0</v>
      </c>
      <c r="L724" s="73">
        <f>_xlfn.XLOOKUP(A724,'SAPD GF as Pct of COSA GF'!A:A,'SAPD GF as Pct of COSA GF'!C:C)</f>
        <v>1610819494</v>
      </c>
      <c r="M724" s="19">
        <f t="shared" si="36"/>
        <v>6.0839529422779628E-4</v>
      </c>
    </row>
    <row r="725" spans="1:13">
      <c r="A725">
        <v>2020</v>
      </c>
      <c r="B725" t="s">
        <v>89</v>
      </c>
      <c r="C725" s="25" t="s">
        <v>130</v>
      </c>
      <c r="D725" s="25" t="s">
        <v>156</v>
      </c>
      <c r="E725" s="65">
        <v>0</v>
      </c>
      <c r="F725" s="65">
        <v>80154</v>
      </c>
      <c r="G725" s="65">
        <f t="shared" si="34"/>
        <v>80154</v>
      </c>
      <c r="H725" s="23">
        <f>ROUND(IF($A725 ='Inflation Constants Table'!$E$1,E725,E725*(_xlfn.XLOOKUP($A725,'Inflation Constants Table'!$A:$A,'Inflation Constants Table'!$B:$B,0))),0)</f>
        <v>0</v>
      </c>
      <c r="I725" s="23">
        <f>ROUND(IF($A725 ='Inflation Constants Table'!$E$1,F725,F725*(_xlfn.XLOOKUP($A725,'Inflation Constants Table'!$A:$A,'Inflation Constants Table'!$B:$B,0))),0)</f>
        <v>100994</v>
      </c>
      <c r="J725" s="23">
        <f>ROUND(IF($A725 ='Inflation Constants Table'!$E$1,G725,G725*(_xlfn.XLOOKUP($A725,'Inflation Constants Table'!$A:$A,'Inflation Constants Table'!$B:$B,0))),0)</f>
        <v>100994</v>
      </c>
      <c r="K725" s="19">
        <f t="shared" si="35"/>
        <v>0</v>
      </c>
      <c r="L725" s="73">
        <f>_xlfn.XLOOKUP(A725,'SAPD GF as Pct of COSA GF'!A:A,'SAPD GF as Pct of COSA GF'!C:C)</f>
        <v>1610819494</v>
      </c>
      <c r="M725" s="19">
        <f t="shared" si="36"/>
        <v>6.2697279475561156E-5</v>
      </c>
    </row>
    <row r="726" spans="1:13">
      <c r="A726">
        <v>2020</v>
      </c>
      <c r="B726" t="s">
        <v>89</v>
      </c>
      <c r="C726" s="25" t="s">
        <v>130</v>
      </c>
      <c r="D726" s="25" t="s">
        <v>158</v>
      </c>
      <c r="E726" s="65">
        <v>0</v>
      </c>
      <c r="F726" s="65">
        <v>138233</v>
      </c>
      <c r="G726" s="65">
        <f t="shared" si="34"/>
        <v>138233</v>
      </c>
      <c r="H726" s="23">
        <f>ROUND(IF($A726 ='Inflation Constants Table'!$E$1,E726,E726*(_xlfn.XLOOKUP($A726,'Inflation Constants Table'!$A:$A,'Inflation Constants Table'!$B:$B,0))),0)</f>
        <v>0</v>
      </c>
      <c r="I726" s="23">
        <f>ROUND(IF($A726 ='Inflation Constants Table'!$E$1,F726,F726*(_xlfn.XLOOKUP($A726,'Inflation Constants Table'!$A:$A,'Inflation Constants Table'!$B:$B,0))),0)</f>
        <v>174174</v>
      </c>
      <c r="J726" s="23">
        <f>ROUND(IF($A726 ='Inflation Constants Table'!$E$1,G726,G726*(_xlfn.XLOOKUP($A726,'Inflation Constants Table'!$A:$A,'Inflation Constants Table'!$B:$B,0))),0)</f>
        <v>174174</v>
      </c>
      <c r="K726" s="19">
        <f t="shared" si="35"/>
        <v>0</v>
      </c>
      <c r="L726" s="73">
        <f>_xlfn.XLOOKUP(A726,'SAPD GF as Pct of COSA GF'!A:A,'SAPD GF as Pct of COSA GF'!C:C)</f>
        <v>1610819494</v>
      </c>
      <c r="M726" s="19">
        <f t="shared" si="36"/>
        <v>1.0812757149312225E-4</v>
      </c>
    </row>
    <row r="727" spans="1:13">
      <c r="A727">
        <v>2020</v>
      </c>
      <c r="B727" t="s">
        <v>89</v>
      </c>
      <c r="C727" s="25" t="s">
        <v>159</v>
      </c>
      <c r="D727" s="25" t="s">
        <v>160</v>
      </c>
      <c r="E727" s="65">
        <v>0</v>
      </c>
      <c r="F727" s="65">
        <v>136415</v>
      </c>
      <c r="G727" s="65">
        <f t="shared" si="34"/>
        <v>136415</v>
      </c>
      <c r="H727" s="23">
        <f>ROUND(IF($A727 ='Inflation Constants Table'!$E$1,E727,E727*(_xlfn.XLOOKUP($A727,'Inflation Constants Table'!$A:$A,'Inflation Constants Table'!$B:$B,0))),0)</f>
        <v>0</v>
      </c>
      <c r="I727" s="23">
        <f>ROUND(IF($A727 ='Inflation Constants Table'!$E$1,F727,F727*(_xlfn.XLOOKUP($A727,'Inflation Constants Table'!$A:$A,'Inflation Constants Table'!$B:$B,0))),0)</f>
        <v>171883</v>
      </c>
      <c r="J727" s="23">
        <f>ROUND(IF($A727 ='Inflation Constants Table'!$E$1,G727,G727*(_xlfn.XLOOKUP($A727,'Inflation Constants Table'!$A:$A,'Inflation Constants Table'!$B:$B,0))),0)</f>
        <v>171883</v>
      </c>
      <c r="K727" s="19">
        <f t="shared" si="35"/>
        <v>0</v>
      </c>
      <c r="L727" s="73">
        <f>_xlfn.XLOOKUP(A727,'SAPD GF as Pct of COSA GF'!A:A,'SAPD GF as Pct of COSA GF'!C:C)</f>
        <v>1610819494</v>
      </c>
      <c r="M727" s="19">
        <f t="shared" si="36"/>
        <v>1.0670531405923003E-4</v>
      </c>
    </row>
    <row r="728" spans="1:13">
      <c r="A728">
        <v>2020</v>
      </c>
      <c r="B728" t="s">
        <v>89</v>
      </c>
      <c r="C728" s="25" t="s">
        <v>159</v>
      </c>
      <c r="D728" s="25" t="s">
        <v>161</v>
      </c>
      <c r="E728" s="65">
        <v>1421681</v>
      </c>
      <c r="F728" s="65">
        <v>637455</v>
      </c>
      <c r="G728" s="65">
        <f t="shared" si="34"/>
        <v>2059136</v>
      </c>
      <c r="H728" s="23">
        <f>ROUND(IF($A728 ='Inflation Constants Table'!$E$1,E728,E728*(_xlfn.XLOOKUP($A728,'Inflation Constants Table'!$A:$A,'Inflation Constants Table'!$B:$B,0))),0)</f>
        <v>1791318</v>
      </c>
      <c r="I728" s="23">
        <f>ROUND(IF($A728 ='Inflation Constants Table'!$E$1,F728,F728*(_xlfn.XLOOKUP($A728,'Inflation Constants Table'!$A:$A,'Inflation Constants Table'!$B:$B,0))),0)</f>
        <v>803193</v>
      </c>
      <c r="J728" s="23">
        <f>ROUND(IF($A728 ='Inflation Constants Table'!$E$1,G728,G728*(_xlfn.XLOOKUP($A728,'Inflation Constants Table'!$A:$A,'Inflation Constants Table'!$B:$B,0))),0)</f>
        <v>2594511</v>
      </c>
      <c r="K728" s="19">
        <f t="shared" si="35"/>
        <v>0.69042605716452932</v>
      </c>
      <c r="L728" s="73">
        <f>_xlfn.XLOOKUP(A728,'SAPD GF as Pct of COSA GF'!A:A,'SAPD GF as Pct of COSA GF'!C:C)</f>
        <v>1610819494</v>
      </c>
      <c r="M728" s="19">
        <f t="shared" si="36"/>
        <v>1.6106776765888828E-3</v>
      </c>
    </row>
    <row r="729" spans="1:13">
      <c r="A729">
        <v>2020</v>
      </c>
      <c r="B729" t="s">
        <v>89</v>
      </c>
      <c r="C729" s="25" t="s">
        <v>159</v>
      </c>
      <c r="D729" s="25" t="s">
        <v>162</v>
      </c>
      <c r="E729" s="65">
        <v>0</v>
      </c>
      <c r="F729" s="65">
        <v>474911</v>
      </c>
      <c r="G729" s="65">
        <f t="shared" si="34"/>
        <v>474911</v>
      </c>
      <c r="H729" s="23">
        <f>ROUND(IF($A729 ='Inflation Constants Table'!$E$1,E729,E729*(_xlfn.XLOOKUP($A729,'Inflation Constants Table'!$A:$A,'Inflation Constants Table'!$B:$B,0))),0)</f>
        <v>0</v>
      </c>
      <c r="I729" s="23">
        <f>ROUND(IF($A729 ='Inflation Constants Table'!$E$1,F729,F729*(_xlfn.XLOOKUP($A729,'Inflation Constants Table'!$A:$A,'Inflation Constants Table'!$B:$B,0))),0)</f>
        <v>598388</v>
      </c>
      <c r="J729" s="23">
        <f>ROUND(IF($A729 ='Inflation Constants Table'!$E$1,G729,G729*(_xlfn.XLOOKUP($A729,'Inflation Constants Table'!$A:$A,'Inflation Constants Table'!$B:$B,0))),0)</f>
        <v>598388</v>
      </c>
      <c r="K729" s="19">
        <f t="shared" si="35"/>
        <v>0</v>
      </c>
      <c r="L729" s="73">
        <f>_xlfn.XLOOKUP(A729,'SAPD GF as Pct of COSA GF'!A:A,'SAPD GF as Pct of COSA GF'!C:C)</f>
        <v>1610819494</v>
      </c>
      <c r="M729" s="19">
        <f t="shared" si="36"/>
        <v>3.7148048072976696E-4</v>
      </c>
    </row>
    <row r="730" spans="1:13">
      <c r="A730">
        <v>2020</v>
      </c>
      <c r="B730" t="s">
        <v>89</v>
      </c>
      <c r="C730" s="25" t="s">
        <v>159</v>
      </c>
      <c r="D730" s="25" t="s">
        <v>163</v>
      </c>
      <c r="E730" s="65">
        <v>0</v>
      </c>
      <c r="F730" s="65">
        <v>52730</v>
      </c>
      <c r="G730" s="65">
        <f t="shared" si="34"/>
        <v>52730</v>
      </c>
      <c r="H730" s="23">
        <f>ROUND(IF($A730 ='Inflation Constants Table'!$E$1,E730,E730*(_xlfn.XLOOKUP($A730,'Inflation Constants Table'!$A:$A,'Inflation Constants Table'!$B:$B,0))),0)</f>
        <v>0</v>
      </c>
      <c r="I730" s="23">
        <f>ROUND(IF($A730 ='Inflation Constants Table'!$E$1,F730,F730*(_xlfn.XLOOKUP($A730,'Inflation Constants Table'!$A:$A,'Inflation Constants Table'!$B:$B,0))),0)</f>
        <v>66440</v>
      </c>
      <c r="J730" s="23">
        <f>ROUND(IF($A730 ='Inflation Constants Table'!$E$1,G730,G730*(_xlfn.XLOOKUP($A730,'Inflation Constants Table'!$A:$A,'Inflation Constants Table'!$B:$B,0))),0)</f>
        <v>66440</v>
      </c>
      <c r="K730" s="19">
        <f t="shared" si="35"/>
        <v>0</v>
      </c>
      <c r="L730" s="73">
        <f>_xlfn.XLOOKUP(A730,'SAPD GF as Pct of COSA GF'!A:A,'SAPD GF as Pct of COSA GF'!C:C)</f>
        <v>1610819494</v>
      </c>
      <c r="M730" s="19">
        <f t="shared" si="36"/>
        <v>4.1246086384896955E-5</v>
      </c>
    </row>
    <row r="731" spans="1:13">
      <c r="A731">
        <v>2020</v>
      </c>
      <c r="B731" t="s">
        <v>89</v>
      </c>
      <c r="C731" s="25" t="s">
        <v>159</v>
      </c>
      <c r="D731" s="25" t="s">
        <v>164</v>
      </c>
      <c r="E731" s="65">
        <v>0</v>
      </c>
      <c r="F731" s="65">
        <v>263271</v>
      </c>
      <c r="G731" s="65">
        <f t="shared" si="34"/>
        <v>263271</v>
      </c>
      <c r="H731" s="23">
        <f>ROUND(IF($A731 ='Inflation Constants Table'!$E$1,E731,E731*(_xlfn.XLOOKUP($A731,'Inflation Constants Table'!$A:$A,'Inflation Constants Table'!$B:$B,0))),0)</f>
        <v>0</v>
      </c>
      <c r="I731" s="23">
        <f>ROUND(IF($A731 ='Inflation Constants Table'!$E$1,F731,F731*(_xlfn.XLOOKUP($A731,'Inflation Constants Table'!$A:$A,'Inflation Constants Table'!$B:$B,0))),0)</f>
        <v>331721</v>
      </c>
      <c r="J731" s="23">
        <f>ROUND(IF($A731 ='Inflation Constants Table'!$E$1,G731,G731*(_xlfn.XLOOKUP($A731,'Inflation Constants Table'!$A:$A,'Inflation Constants Table'!$B:$B,0))),0)</f>
        <v>331721</v>
      </c>
      <c r="K731" s="19">
        <f t="shared" si="35"/>
        <v>0</v>
      </c>
      <c r="L731" s="73">
        <f>_xlfn.XLOOKUP(A731,'SAPD GF as Pct of COSA GF'!A:A,'SAPD GF as Pct of COSA GF'!C:C)</f>
        <v>1610819494</v>
      </c>
      <c r="M731" s="19">
        <f t="shared" si="36"/>
        <v>2.0593306775563519E-4</v>
      </c>
    </row>
    <row r="732" spans="1:13">
      <c r="A732">
        <v>2020</v>
      </c>
      <c r="B732" t="s">
        <v>89</v>
      </c>
      <c r="C732" s="25" t="s">
        <v>159</v>
      </c>
      <c r="D732" s="25" t="s">
        <v>165</v>
      </c>
      <c r="E732" s="65">
        <v>0</v>
      </c>
      <c r="F732" s="65">
        <v>30630</v>
      </c>
      <c r="G732" s="65">
        <f t="shared" si="34"/>
        <v>30630</v>
      </c>
      <c r="H732" s="23">
        <f>ROUND(IF($A732 ='Inflation Constants Table'!$E$1,E732,E732*(_xlfn.XLOOKUP($A732,'Inflation Constants Table'!$A:$A,'Inflation Constants Table'!$B:$B,0))),0)</f>
        <v>0</v>
      </c>
      <c r="I732" s="23">
        <f>ROUND(IF($A732 ='Inflation Constants Table'!$E$1,F732,F732*(_xlfn.XLOOKUP($A732,'Inflation Constants Table'!$A:$A,'Inflation Constants Table'!$B:$B,0))),0)</f>
        <v>38594</v>
      </c>
      <c r="J732" s="23">
        <f>ROUND(IF($A732 ='Inflation Constants Table'!$E$1,G732,G732*(_xlfn.XLOOKUP($A732,'Inflation Constants Table'!$A:$A,'Inflation Constants Table'!$B:$B,0))),0)</f>
        <v>38594</v>
      </c>
      <c r="K732" s="19">
        <f t="shared" si="35"/>
        <v>0</v>
      </c>
      <c r="L732" s="73">
        <f>_xlfn.XLOOKUP(A732,'SAPD GF as Pct of COSA GF'!A:A,'SAPD GF as Pct of COSA GF'!C:C)</f>
        <v>1610819494</v>
      </c>
      <c r="M732" s="19">
        <f t="shared" si="36"/>
        <v>2.3959233262172079E-5</v>
      </c>
    </row>
    <row r="733" spans="1:13">
      <c r="A733">
        <v>2020</v>
      </c>
      <c r="B733" t="s">
        <v>89</v>
      </c>
      <c r="C733" s="25" t="s">
        <v>159</v>
      </c>
      <c r="D733" s="25" t="s">
        <v>166</v>
      </c>
      <c r="E733" s="65">
        <v>0</v>
      </c>
      <c r="F733" s="65">
        <v>427997</v>
      </c>
      <c r="G733" s="65">
        <f t="shared" si="34"/>
        <v>427997</v>
      </c>
      <c r="H733" s="23">
        <f>ROUND(IF($A733 ='Inflation Constants Table'!$E$1,E733,E733*(_xlfn.XLOOKUP($A733,'Inflation Constants Table'!$A:$A,'Inflation Constants Table'!$B:$B,0))),0)</f>
        <v>0</v>
      </c>
      <c r="I733" s="23">
        <f>ROUND(IF($A733 ='Inflation Constants Table'!$E$1,F733,F733*(_xlfn.XLOOKUP($A733,'Inflation Constants Table'!$A:$A,'Inflation Constants Table'!$B:$B,0))),0)</f>
        <v>539276</v>
      </c>
      <c r="J733" s="23">
        <f>ROUND(IF($A733 ='Inflation Constants Table'!$E$1,G733,G733*(_xlfn.XLOOKUP($A733,'Inflation Constants Table'!$A:$A,'Inflation Constants Table'!$B:$B,0))),0)</f>
        <v>539276</v>
      </c>
      <c r="K733" s="19">
        <f t="shared" si="35"/>
        <v>0</v>
      </c>
      <c r="L733" s="73">
        <f>_xlfn.XLOOKUP(A733,'SAPD GF as Pct of COSA GF'!A:A,'SAPD GF as Pct of COSA GF'!C:C)</f>
        <v>1610819494</v>
      </c>
      <c r="M733" s="19">
        <f t="shared" si="36"/>
        <v>3.3478363156685265E-4</v>
      </c>
    </row>
    <row r="734" spans="1:13">
      <c r="A734">
        <v>2020</v>
      </c>
      <c r="B734" t="s">
        <v>89</v>
      </c>
      <c r="C734" s="25" t="s">
        <v>159</v>
      </c>
      <c r="D734" s="25" t="s">
        <v>167</v>
      </c>
      <c r="E734" s="65">
        <v>0</v>
      </c>
      <c r="F734" s="65">
        <v>7960</v>
      </c>
      <c r="G734" s="65">
        <f t="shared" si="34"/>
        <v>7960</v>
      </c>
      <c r="H734" s="23">
        <f>ROUND(IF($A734 ='Inflation Constants Table'!$E$1,E734,E734*(_xlfn.XLOOKUP($A734,'Inflation Constants Table'!$A:$A,'Inflation Constants Table'!$B:$B,0))),0)</f>
        <v>0</v>
      </c>
      <c r="I734" s="23">
        <f>ROUND(IF($A734 ='Inflation Constants Table'!$E$1,F734,F734*(_xlfn.XLOOKUP($A734,'Inflation Constants Table'!$A:$A,'Inflation Constants Table'!$B:$B,0))),0)</f>
        <v>10030</v>
      </c>
      <c r="J734" s="23">
        <f>ROUND(IF($A734 ='Inflation Constants Table'!$E$1,G734,G734*(_xlfn.XLOOKUP($A734,'Inflation Constants Table'!$A:$A,'Inflation Constants Table'!$B:$B,0))),0)</f>
        <v>10030</v>
      </c>
      <c r="K734" s="19">
        <f t="shared" si="35"/>
        <v>0</v>
      </c>
      <c r="L734" s="73">
        <f>_xlfn.XLOOKUP(A734,'SAPD GF as Pct of COSA GF'!A:A,'SAPD GF as Pct of COSA GF'!C:C)</f>
        <v>1610819494</v>
      </c>
      <c r="M734" s="19">
        <f t="shared" si="36"/>
        <v>6.226644287184173E-6</v>
      </c>
    </row>
    <row r="735" spans="1:13">
      <c r="A735">
        <v>2020</v>
      </c>
      <c r="B735" t="s">
        <v>89</v>
      </c>
      <c r="C735" s="25" t="s">
        <v>159</v>
      </c>
      <c r="D735" s="25" t="s">
        <v>168</v>
      </c>
      <c r="E735" s="65">
        <v>0</v>
      </c>
      <c r="F735" s="65">
        <v>6425</v>
      </c>
      <c r="G735" s="65">
        <f t="shared" si="34"/>
        <v>6425</v>
      </c>
      <c r="H735" s="23">
        <f>ROUND(IF($A735 ='Inflation Constants Table'!$E$1,E735,E735*(_xlfn.XLOOKUP($A735,'Inflation Constants Table'!$A:$A,'Inflation Constants Table'!$B:$B,0))),0)</f>
        <v>0</v>
      </c>
      <c r="I735" s="23">
        <f>ROUND(IF($A735 ='Inflation Constants Table'!$E$1,F735,F735*(_xlfn.XLOOKUP($A735,'Inflation Constants Table'!$A:$A,'Inflation Constants Table'!$B:$B,0))),0)</f>
        <v>8096</v>
      </c>
      <c r="J735" s="23">
        <f>ROUND(IF($A735 ='Inflation Constants Table'!$E$1,G735,G735*(_xlfn.XLOOKUP($A735,'Inflation Constants Table'!$A:$A,'Inflation Constants Table'!$B:$B,0))),0)</f>
        <v>8096</v>
      </c>
      <c r="K735" s="19">
        <f t="shared" si="35"/>
        <v>0</v>
      </c>
      <c r="L735" s="73">
        <f>_xlfn.XLOOKUP(A735,'SAPD GF as Pct of COSA GF'!A:A,'SAPD GF as Pct of COSA GF'!C:C)</f>
        <v>1610819494</v>
      </c>
      <c r="M735" s="19">
        <f t="shared" si="36"/>
        <v>5.0260131753781721E-6</v>
      </c>
    </row>
    <row r="736" spans="1:13">
      <c r="A736">
        <v>2020</v>
      </c>
      <c r="B736" t="s">
        <v>89</v>
      </c>
      <c r="C736" s="25" t="s">
        <v>159</v>
      </c>
      <c r="D736" s="25" t="s">
        <v>169</v>
      </c>
      <c r="E736" s="65">
        <v>0</v>
      </c>
      <c r="F736" s="65">
        <v>35</v>
      </c>
      <c r="G736" s="65">
        <f t="shared" si="34"/>
        <v>35</v>
      </c>
      <c r="H736" s="23">
        <f>ROUND(IF($A736 ='Inflation Constants Table'!$E$1,E736,E736*(_xlfn.XLOOKUP($A736,'Inflation Constants Table'!$A:$A,'Inflation Constants Table'!$B:$B,0))),0)</f>
        <v>0</v>
      </c>
      <c r="I736" s="23">
        <f>ROUND(IF($A736 ='Inflation Constants Table'!$E$1,F736,F736*(_xlfn.XLOOKUP($A736,'Inflation Constants Table'!$A:$A,'Inflation Constants Table'!$B:$B,0))),0)</f>
        <v>44</v>
      </c>
      <c r="J736" s="23">
        <f>ROUND(IF($A736 ='Inflation Constants Table'!$E$1,G736,G736*(_xlfn.XLOOKUP($A736,'Inflation Constants Table'!$A:$A,'Inflation Constants Table'!$B:$B,0))),0)</f>
        <v>44</v>
      </c>
      <c r="K736" s="19">
        <f t="shared" si="35"/>
        <v>0</v>
      </c>
      <c r="L736" s="73">
        <f>_xlfn.XLOOKUP(A736,'SAPD GF as Pct of COSA GF'!A:A,'SAPD GF as Pct of COSA GF'!C:C)</f>
        <v>1610819494</v>
      </c>
      <c r="M736" s="19">
        <f t="shared" si="36"/>
        <v>2.73152889966205E-8</v>
      </c>
    </row>
    <row r="737" spans="1:13">
      <c r="A737">
        <v>2020</v>
      </c>
      <c r="B737" t="s">
        <v>89</v>
      </c>
      <c r="C737" s="25" t="s">
        <v>159</v>
      </c>
      <c r="D737" s="25" t="s">
        <v>170</v>
      </c>
      <c r="E737" s="65">
        <v>0</v>
      </c>
      <c r="F737" s="65">
        <v>387930</v>
      </c>
      <c r="G737" s="65">
        <f t="shared" si="34"/>
        <v>387930</v>
      </c>
      <c r="H737" s="23">
        <f>ROUND(IF($A737 ='Inflation Constants Table'!$E$1,E737,E737*(_xlfn.XLOOKUP($A737,'Inflation Constants Table'!$A:$A,'Inflation Constants Table'!$B:$B,0))),0)</f>
        <v>0</v>
      </c>
      <c r="I737" s="23">
        <f>ROUND(IF($A737 ='Inflation Constants Table'!$E$1,F737,F737*(_xlfn.XLOOKUP($A737,'Inflation Constants Table'!$A:$A,'Inflation Constants Table'!$B:$B,0))),0)</f>
        <v>488792</v>
      </c>
      <c r="J737" s="23">
        <f>ROUND(IF($A737 ='Inflation Constants Table'!$E$1,G737,G737*(_xlfn.XLOOKUP($A737,'Inflation Constants Table'!$A:$A,'Inflation Constants Table'!$B:$B,0))),0)</f>
        <v>488792</v>
      </c>
      <c r="K737" s="19">
        <f t="shared" si="35"/>
        <v>0</v>
      </c>
      <c r="L737" s="73">
        <f>_xlfn.XLOOKUP(A737,'SAPD GF as Pct of COSA GF'!A:A,'SAPD GF as Pct of COSA GF'!C:C)</f>
        <v>1610819494</v>
      </c>
      <c r="M737" s="19">
        <f t="shared" si="36"/>
        <v>3.0344306225536653E-4</v>
      </c>
    </row>
    <row r="738" spans="1:13">
      <c r="A738">
        <v>2020</v>
      </c>
      <c r="B738" t="s">
        <v>89</v>
      </c>
      <c r="C738" s="25" t="s">
        <v>159</v>
      </c>
      <c r="D738" s="25" t="s">
        <v>171</v>
      </c>
      <c r="E738" s="65">
        <v>0</v>
      </c>
      <c r="F738" s="65">
        <v>67022</v>
      </c>
      <c r="G738" s="65">
        <f t="shared" si="34"/>
        <v>67022</v>
      </c>
      <c r="H738" s="23">
        <f>ROUND(IF($A738 ='Inflation Constants Table'!$E$1,E738,E738*(_xlfn.XLOOKUP($A738,'Inflation Constants Table'!$A:$A,'Inflation Constants Table'!$B:$B,0))),0)</f>
        <v>0</v>
      </c>
      <c r="I738" s="23">
        <f>ROUND(IF($A738 ='Inflation Constants Table'!$E$1,F738,F738*(_xlfn.XLOOKUP($A738,'Inflation Constants Table'!$A:$A,'Inflation Constants Table'!$B:$B,0))),0)</f>
        <v>84448</v>
      </c>
      <c r="J738" s="23">
        <f>ROUND(IF($A738 ='Inflation Constants Table'!$E$1,G738,G738*(_xlfn.XLOOKUP($A738,'Inflation Constants Table'!$A:$A,'Inflation Constants Table'!$B:$B,0))),0)</f>
        <v>84448</v>
      </c>
      <c r="K738" s="19">
        <f t="shared" si="35"/>
        <v>0</v>
      </c>
      <c r="L738" s="73">
        <f>_xlfn.XLOOKUP(A738,'SAPD GF as Pct of COSA GF'!A:A,'SAPD GF as Pct of COSA GF'!C:C)</f>
        <v>1610819494</v>
      </c>
      <c r="M738" s="19">
        <f t="shared" si="36"/>
        <v>5.2425489208786545E-5</v>
      </c>
    </row>
    <row r="739" spans="1:13">
      <c r="A739">
        <v>2020</v>
      </c>
      <c r="B739" t="s">
        <v>89</v>
      </c>
      <c r="C739" s="25" t="s">
        <v>159</v>
      </c>
      <c r="D739" s="25" t="s">
        <v>172</v>
      </c>
      <c r="E739" s="65">
        <v>0</v>
      </c>
      <c r="F739" s="65">
        <v>826923</v>
      </c>
      <c r="G739" s="65">
        <f t="shared" si="34"/>
        <v>826923</v>
      </c>
      <c r="H739" s="23">
        <f>ROUND(IF($A739 ='Inflation Constants Table'!$E$1,E739,E739*(_xlfn.XLOOKUP($A739,'Inflation Constants Table'!$A:$A,'Inflation Constants Table'!$B:$B,0))),0)</f>
        <v>0</v>
      </c>
      <c r="I739" s="23">
        <f>ROUND(IF($A739 ='Inflation Constants Table'!$E$1,F739,F739*(_xlfn.XLOOKUP($A739,'Inflation Constants Table'!$A:$A,'Inflation Constants Table'!$B:$B,0))),0)</f>
        <v>1041923</v>
      </c>
      <c r="J739" s="23">
        <f>ROUND(IF($A739 ='Inflation Constants Table'!$E$1,G739,G739*(_xlfn.XLOOKUP($A739,'Inflation Constants Table'!$A:$A,'Inflation Constants Table'!$B:$B,0))),0)</f>
        <v>1041923</v>
      </c>
      <c r="K739" s="19">
        <f t="shared" si="35"/>
        <v>0</v>
      </c>
      <c r="L739" s="73">
        <f>_xlfn.XLOOKUP(A739,'SAPD GF as Pct of COSA GF'!A:A,'SAPD GF as Pct of COSA GF'!C:C)</f>
        <v>1610819494</v>
      </c>
      <c r="M739" s="19">
        <f t="shared" si="36"/>
        <v>6.468279058460414E-4</v>
      </c>
    </row>
    <row r="740" spans="1:13">
      <c r="A740">
        <v>2020</v>
      </c>
      <c r="B740" t="s">
        <v>89</v>
      </c>
      <c r="C740" s="25" t="s">
        <v>159</v>
      </c>
      <c r="D740" s="25" t="s">
        <v>173</v>
      </c>
      <c r="E740" s="65">
        <v>0</v>
      </c>
      <c r="F740" s="65">
        <v>562947</v>
      </c>
      <c r="G740" s="65">
        <f t="shared" si="34"/>
        <v>562947</v>
      </c>
      <c r="H740" s="23">
        <f>ROUND(IF($A740 ='Inflation Constants Table'!$E$1,E740,E740*(_xlfn.XLOOKUP($A740,'Inflation Constants Table'!$A:$A,'Inflation Constants Table'!$B:$B,0))),0)</f>
        <v>0</v>
      </c>
      <c r="I740" s="23">
        <f>ROUND(IF($A740 ='Inflation Constants Table'!$E$1,F740,F740*(_xlfn.XLOOKUP($A740,'Inflation Constants Table'!$A:$A,'Inflation Constants Table'!$B:$B,0))),0)</f>
        <v>709313</v>
      </c>
      <c r="J740" s="23">
        <f>ROUND(IF($A740 ='Inflation Constants Table'!$E$1,G740,G740*(_xlfn.XLOOKUP($A740,'Inflation Constants Table'!$A:$A,'Inflation Constants Table'!$B:$B,0))),0)</f>
        <v>709313</v>
      </c>
      <c r="K740" s="19">
        <f t="shared" si="35"/>
        <v>0</v>
      </c>
      <c r="L740" s="73">
        <f>_xlfn.XLOOKUP(A740,'SAPD GF as Pct of COSA GF'!A:A,'SAPD GF as Pct of COSA GF'!C:C)</f>
        <v>1610819494</v>
      </c>
      <c r="M740" s="19">
        <f t="shared" si="36"/>
        <v>4.4034294509226989E-4</v>
      </c>
    </row>
    <row r="741" spans="1:13">
      <c r="A741">
        <v>2020</v>
      </c>
      <c r="B741" t="s">
        <v>89</v>
      </c>
      <c r="C741" s="25" t="s">
        <v>159</v>
      </c>
      <c r="D741" s="25" t="s">
        <v>174</v>
      </c>
      <c r="E741" s="65">
        <v>0</v>
      </c>
      <c r="F741" s="65">
        <v>74563</v>
      </c>
      <c r="G741" s="65">
        <f t="shared" si="34"/>
        <v>74563</v>
      </c>
      <c r="H741" s="23">
        <f>ROUND(IF($A741 ='Inflation Constants Table'!$E$1,E741,E741*(_xlfn.XLOOKUP($A741,'Inflation Constants Table'!$A:$A,'Inflation Constants Table'!$B:$B,0))),0)</f>
        <v>0</v>
      </c>
      <c r="I741" s="23">
        <f>ROUND(IF($A741 ='Inflation Constants Table'!$E$1,F741,F741*(_xlfn.XLOOKUP($A741,'Inflation Constants Table'!$A:$A,'Inflation Constants Table'!$B:$B,0))),0)</f>
        <v>93949</v>
      </c>
      <c r="J741" s="23">
        <f>ROUND(IF($A741 ='Inflation Constants Table'!$E$1,G741,G741*(_xlfn.XLOOKUP($A741,'Inflation Constants Table'!$A:$A,'Inflation Constants Table'!$B:$B,0))),0)</f>
        <v>93949</v>
      </c>
      <c r="K741" s="19">
        <f t="shared" si="35"/>
        <v>0</v>
      </c>
      <c r="L741" s="73">
        <f>_xlfn.XLOOKUP(A741,'SAPD GF as Pct of COSA GF'!A:A,'SAPD GF as Pct of COSA GF'!C:C)</f>
        <v>1610819494</v>
      </c>
      <c r="M741" s="19">
        <f t="shared" si="36"/>
        <v>5.8323729225988619E-5</v>
      </c>
    </row>
    <row r="742" spans="1:13">
      <c r="A742">
        <v>2020</v>
      </c>
      <c r="B742" t="s">
        <v>89</v>
      </c>
      <c r="C742" s="25" t="s">
        <v>159</v>
      </c>
      <c r="D742" s="25" t="s">
        <v>221</v>
      </c>
      <c r="E742" s="65">
        <v>0</v>
      </c>
      <c r="F742" s="65">
        <v>477</v>
      </c>
      <c r="G742" s="65">
        <f t="shared" si="34"/>
        <v>477</v>
      </c>
      <c r="H742" s="23">
        <f>ROUND(IF($A742 ='Inflation Constants Table'!$E$1,E742,E742*(_xlfn.XLOOKUP($A742,'Inflation Constants Table'!$A:$A,'Inflation Constants Table'!$B:$B,0))),0)</f>
        <v>0</v>
      </c>
      <c r="I742" s="23">
        <f>ROUND(IF($A742 ='Inflation Constants Table'!$E$1,F742,F742*(_xlfn.XLOOKUP($A742,'Inflation Constants Table'!$A:$A,'Inflation Constants Table'!$B:$B,0))),0)</f>
        <v>601</v>
      </c>
      <c r="J742" s="23">
        <f>ROUND(IF($A742 ='Inflation Constants Table'!$E$1,G742,G742*(_xlfn.XLOOKUP($A742,'Inflation Constants Table'!$A:$A,'Inflation Constants Table'!$B:$B,0))),0)</f>
        <v>601</v>
      </c>
      <c r="K742" s="19">
        <f t="shared" si="35"/>
        <v>0</v>
      </c>
      <c r="L742" s="73">
        <f>_xlfn.XLOOKUP(A742,'SAPD GF as Pct of COSA GF'!A:A,'SAPD GF as Pct of COSA GF'!C:C)</f>
        <v>1610819494</v>
      </c>
      <c r="M742" s="19">
        <f t="shared" si="36"/>
        <v>3.7310201561293001E-7</v>
      </c>
    </row>
    <row r="743" spans="1:13">
      <c r="A743">
        <v>2020</v>
      </c>
      <c r="B743" t="s">
        <v>89</v>
      </c>
      <c r="C743" s="25" t="s">
        <v>159</v>
      </c>
      <c r="D743" s="25" t="s">
        <v>210</v>
      </c>
      <c r="E743" s="65">
        <v>0</v>
      </c>
      <c r="F743" s="65">
        <v>69321</v>
      </c>
      <c r="G743" s="65">
        <f t="shared" si="34"/>
        <v>69321</v>
      </c>
      <c r="H743" s="23">
        <f>ROUND(IF($A743 ='Inflation Constants Table'!$E$1,E743,E743*(_xlfn.XLOOKUP($A743,'Inflation Constants Table'!$A:$A,'Inflation Constants Table'!$B:$B,0))),0)</f>
        <v>0</v>
      </c>
      <c r="I743" s="23">
        <f>ROUND(IF($A743 ='Inflation Constants Table'!$E$1,F743,F743*(_xlfn.XLOOKUP($A743,'Inflation Constants Table'!$A:$A,'Inflation Constants Table'!$B:$B,0))),0)</f>
        <v>87344</v>
      </c>
      <c r="J743" s="23">
        <f>ROUND(IF($A743 ='Inflation Constants Table'!$E$1,G743,G743*(_xlfn.XLOOKUP($A743,'Inflation Constants Table'!$A:$A,'Inflation Constants Table'!$B:$B,0))),0)</f>
        <v>87344</v>
      </c>
      <c r="K743" s="19">
        <f t="shared" si="35"/>
        <v>0</v>
      </c>
      <c r="L743" s="73">
        <f>_xlfn.XLOOKUP(A743,'SAPD GF as Pct of COSA GF'!A:A,'SAPD GF as Pct of COSA GF'!C:C)</f>
        <v>1610819494</v>
      </c>
      <c r="M743" s="19">
        <f t="shared" si="36"/>
        <v>5.4223331866382295E-5</v>
      </c>
    </row>
    <row r="744" spans="1:13">
      <c r="A744">
        <v>2020</v>
      </c>
      <c r="B744" t="s">
        <v>89</v>
      </c>
      <c r="C744" s="25" t="s">
        <v>159</v>
      </c>
      <c r="D744" s="25" t="s">
        <v>175</v>
      </c>
      <c r="E744" s="65">
        <v>0</v>
      </c>
      <c r="F744" s="65">
        <v>10907</v>
      </c>
      <c r="G744" s="65">
        <f t="shared" si="34"/>
        <v>10907</v>
      </c>
      <c r="H744" s="23">
        <f>ROUND(IF($A744 ='Inflation Constants Table'!$E$1,E744,E744*(_xlfn.XLOOKUP($A744,'Inflation Constants Table'!$A:$A,'Inflation Constants Table'!$B:$B,0))),0)</f>
        <v>0</v>
      </c>
      <c r="I744" s="23">
        <f>ROUND(IF($A744 ='Inflation Constants Table'!$E$1,F744,F744*(_xlfn.XLOOKUP($A744,'Inflation Constants Table'!$A:$A,'Inflation Constants Table'!$B:$B,0))),0)</f>
        <v>13743</v>
      </c>
      <c r="J744" s="23">
        <f>ROUND(IF($A744 ='Inflation Constants Table'!$E$1,G744,G744*(_xlfn.XLOOKUP($A744,'Inflation Constants Table'!$A:$A,'Inflation Constants Table'!$B:$B,0))),0)</f>
        <v>13743</v>
      </c>
      <c r="K744" s="19">
        <f t="shared" si="35"/>
        <v>0</v>
      </c>
      <c r="L744" s="73">
        <f>_xlfn.XLOOKUP(A744,'SAPD GF as Pct of COSA GF'!A:A,'SAPD GF as Pct of COSA GF'!C:C)</f>
        <v>1610819494</v>
      </c>
      <c r="M744" s="19">
        <f t="shared" si="36"/>
        <v>8.5316821972853532E-6</v>
      </c>
    </row>
    <row r="745" spans="1:13">
      <c r="A745">
        <v>2020</v>
      </c>
      <c r="B745" t="s">
        <v>89</v>
      </c>
      <c r="C745" s="25" t="s">
        <v>159</v>
      </c>
      <c r="D745" s="25" t="s">
        <v>176</v>
      </c>
      <c r="E745" s="65">
        <v>0</v>
      </c>
      <c r="F745" s="65">
        <v>1000</v>
      </c>
      <c r="G745" s="65">
        <f t="shared" si="34"/>
        <v>1000</v>
      </c>
      <c r="H745" s="23">
        <f>ROUND(IF($A745 ='Inflation Constants Table'!$E$1,E745,E745*(_xlfn.XLOOKUP($A745,'Inflation Constants Table'!$A:$A,'Inflation Constants Table'!$B:$B,0))),0)</f>
        <v>0</v>
      </c>
      <c r="I745" s="23">
        <f>ROUND(IF($A745 ='Inflation Constants Table'!$E$1,F745,F745*(_xlfn.XLOOKUP($A745,'Inflation Constants Table'!$A:$A,'Inflation Constants Table'!$B:$B,0))),0)</f>
        <v>1260</v>
      </c>
      <c r="J745" s="23">
        <f>ROUND(IF($A745 ='Inflation Constants Table'!$E$1,G745,G745*(_xlfn.XLOOKUP($A745,'Inflation Constants Table'!$A:$A,'Inflation Constants Table'!$B:$B,0))),0)</f>
        <v>1260</v>
      </c>
      <c r="K745" s="19">
        <f t="shared" si="35"/>
        <v>0</v>
      </c>
      <c r="L745" s="73">
        <f>_xlfn.XLOOKUP(A745,'SAPD GF as Pct of COSA GF'!A:A,'SAPD GF as Pct of COSA GF'!C:C)</f>
        <v>1610819494</v>
      </c>
      <c r="M745" s="19">
        <f t="shared" si="36"/>
        <v>7.8221054853958703E-7</v>
      </c>
    </row>
    <row r="746" spans="1:13">
      <c r="A746">
        <v>2020</v>
      </c>
      <c r="B746" t="s">
        <v>89</v>
      </c>
      <c r="C746" s="25" t="s">
        <v>177</v>
      </c>
      <c r="D746" s="25" t="s">
        <v>180</v>
      </c>
      <c r="E746" s="65">
        <v>0</v>
      </c>
      <c r="F746" s="65">
        <v>90296</v>
      </c>
      <c r="G746" s="65">
        <f t="shared" si="34"/>
        <v>90296</v>
      </c>
      <c r="H746" s="23">
        <f>ROUND(IF($A746 ='Inflation Constants Table'!$E$1,E746,E746*(_xlfn.XLOOKUP($A746,'Inflation Constants Table'!$A:$A,'Inflation Constants Table'!$B:$B,0))),0)</f>
        <v>0</v>
      </c>
      <c r="I746" s="23">
        <f>ROUND(IF($A746 ='Inflation Constants Table'!$E$1,F746,F746*(_xlfn.XLOOKUP($A746,'Inflation Constants Table'!$A:$A,'Inflation Constants Table'!$B:$B,0))),0)</f>
        <v>113773</v>
      </c>
      <c r="J746" s="23">
        <f>ROUND(IF($A746 ='Inflation Constants Table'!$E$1,G746,G746*(_xlfn.XLOOKUP($A746,'Inflation Constants Table'!$A:$A,'Inflation Constants Table'!$B:$B,0))),0)</f>
        <v>113773</v>
      </c>
      <c r="K746" s="19">
        <f t="shared" si="35"/>
        <v>0</v>
      </c>
      <c r="L746" s="73">
        <f>_xlfn.XLOOKUP(A746,'SAPD GF as Pct of COSA GF'!A:A,'SAPD GF as Pct of COSA GF'!C:C)</f>
        <v>1610819494</v>
      </c>
      <c r="M746" s="19">
        <f t="shared" si="36"/>
        <v>7.0630508523011453E-5</v>
      </c>
    </row>
    <row r="747" spans="1:13">
      <c r="A747">
        <v>2020</v>
      </c>
      <c r="B747" t="s">
        <v>89</v>
      </c>
      <c r="C747" s="25" t="s">
        <v>177</v>
      </c>
      <c r="D747" s="25" t="s">
        <v>213</v>
      </c>
      <c r="E747" s="65">
        <v>0</v>
      </c>
      <c r="F747" s="65">
        <v>105969</v>
      </c>
      <c r="G747" s="65">
        <f t="shared" si="34"/>
        <v>105969</v>
      </c>
      <c r="H747" s="23">
        <f>ROUND(IF($A747 ='Inflation Constants Table'!$E$1,E747,E747*(_xlfn.XLOOKUP($A747,'Inflation Constants Table'!$A:$A,'Inflation Constants Table'!$B:$B,0))),0)</f>
        <v>0</v>
      </c>
      <c r="I747" s="23">
        <f>ROUND(IF($A747 ='Inflation Constants Table'!$E$1,F747,F747*(_xlfn.XLOOKUP($A747,'Inflation Constants Table'!$A:$A,'Inflation Constants Table'!$B:$B,0))),0)</f>
        <v>133521</v>
      </c>
      <c r="J747" s="23">
        <f>ROUND(IF($A747 ='Inflation Constants Table'!$E$1,G747,G747*(_xlfn.XLOOKUP($A747,'Inflation Constants Table'!$A:$A,'Inflation Constants Table'!$B:$B,0))),0)</f>
        <v>133521</v>
      </c>
      <c r="K747" s="19">
        <f t="shared" si="35"/>
        <v>0</v>
      </c>
      <c r="L747" s="73">
        <f>_xlfn.XLOOKUP(A747,'SAPD GF as Pct of COSA GF'!A:A,'SAPD GF as Pct of COSA GF'!C:C)</f>
        <v>1610819494</v>
      </c>
      <c r="M747" s="19">
        <f t="shared" si="36"/>
        <v>8.2890106866312851E-5</v>
      </c>
    </row>
    <row r="748" spans="1:13">
      <c r="A748">
        <v>2020</v>
      </c>
      <c r="B748" t="s">
        <v>89</v>
      </c>
      <c r="C748" s="25" t="s">
        <v>177</v>
      </c>
      <c r="D748" s="25" t="s">
        <v>181</v>
      </c>
      <c r="E748" s="65">
        <v>0</v>
      </c>
      <c r="F748" s="65">
        <v>1057348</v>
      </c>
      <c r="G748" s="65">
        <f t="shared" si="34"/>
        <v>1057348</v>
      </c>
      <c r="H748" s="23">
        <f>ROUND(IF($A748 ='Inflation Constants Table'!$E$1,E748,E748*(_xlfn.XLOOKUP($A748,'Inflation Constants Table'!$A:$A,'Inflation Constants Table'!$B:$B,0))),0)</f>
        <v>0</v>
      </c>
      <c r="I748" s="23">
        <f>ROUND(IF($A748 ='Inflation Constants Table'!$E$1,F748,F748*(_xlfn.XLOOKUP($A748,'Inflation Constants Table'!$A:$A,'Inflation Constants Table'!$B:$B,0))),0)</f>
        <v>1332258</v>
      </c>
      <c r="J748" s="23">
        <f>ROUND(IF($A748 ='Inflation Constants Table'!$E$1,G748,G748*(_xlfn.XLOOKUP($A748,'Inflation Constants Table'!$A:$A,'Inflation Constants Table'!$B:$B,0))),0)</f>
        <v>1332258</v>
      </c>
      <c r="K748" s="19">
        <f t="shared" si="35"/>
        <v>0</v>
      </c>
      <c r="L748" s="73">
        <f>_xlfn.XLOOKUP(A748,'SAPD GF as Pct of COSA GF'!A:A,'SAPD GF as Pct of COSA GF'!C:C)</f>
        <v>1610819494</v>
      </c>
      <c r="M748" s="19">
        <f t="shared" si="36"/>
        <v>8.2706846109226434E-4</v>
      </c>
    </row>
    <row r="749" spans="1:13">
      <c r="A749">
        <v>2020</v>
      </c>
      <c r="B749" t="s">
        <v>89</v>
      </c>
      <c r="C749" s="25" t="s">
        <v>177</v>
      </c>
      <c r="D749" s="25" t="s">
        <v>182</v>
      </c>
      <c r="E749" s="65">
        <v>0</v>
      </c>
      <c r="F749" s="65">
        <v>175867</v>
      </c>
      <c r="G749" s="65">
        <f t="shared" si="34"/>
        <v>175867</v>
      </c>
      <c r="H749" s="23">
        <f>ROUND(IF($A749 ='Inflation Constants Table'!$E$1,E749,E749*(_xlfn.XLOOKUP($A749,'Inflation Constants Table'!$A:$A,'Inflation Constants Table'!$B:$B,0))),0)</f>
        <v>0</v>
      </c>
      <c r="I749" s="23">
        <f>ROUND(IF($A749 ='Inflation Constants Table'!$E$1,F749,F749*(_xlfn.XLOOKUP($A749,'Inflation Constants Table'!$A:$A,'Inflation Constants Table'!$B:$B,0))),0)</f>
        <v>221592</v>
      </c>
      <c r="J749" s="23">
        <f>ROUND(IF($A749 ='Inflation Constants Table'!$E$1,G749,G749*(_xlfn.XLOOKUP($A749,'Inflation Constants Table'!$A:$A,'Inflation Constants Table'!$B:$B,0))),0)</f>
        <v>221592</v>
      </c>
      <c r="K749" s="19">
        <f t="shared" si="35"/>
        <v>0</v>
      </c>
      <c r="L749" s="73">
        <f>_xlfn.XLOOKUP(A749,'SAPD GF as Pct of COSA GF'!A:A,'SAPD GF as Pct of COSA GF'!C:C)</f>
        <v>1610819494</v>
      </c>
      <c r="M749" s="19">
        <f t="shared" si="36"/>
        <v>1.3756476180316204E-4</v>
      </c>
    </row>
    <row r="750" spans="1:13">
      <c r="A750">
        <v>2020</v>
      </c>
      <c r="B750" t="s">
        <v>89</v>
      </c>
      <c r="C750" s="25" t="s">
        <v>177</v>
      </c>
      <c r="D750" s="25" t="s">
        <v>183</v>
      </c>
      <c r="E750" s="65">
        <v>0</v>
      </c>
      <c r="F750" s="65">
        <v>30318</v>
      </c>
      <c r="G750" s="65">
        <f t="shared" si="34"/>
        <v>30318</v>
      </c>
      <c r="H750" s="23">
        <f>ROUND(IF($A750 ='Inflation Constants Table'!$E$1,E750,E750*(_xlfn.XLOOKUP($A750,'Inflation Constants Table'!$A:$A,'Inflation Constants Table'!$B:$B,0))),0)</f>
        <v>0</v>
      </c>
      <c r="I750" s="23">
        <f>ROUND(IF($A750 ='Inflation Constants Table'!$E$1,F750,F750*(_xlfn.XLOOKUP($A750,'Inflation Constants Table'!$A:$A,'Inflation Constants Table'!$B:$B,0))),0)</f>
        <v>38201</v>
      </c>
      <c r="J750" s="23">
        <f>ROUND(IF($A750 ='Inflation Constants Table'!$E$1,G750,G750*(_xlfn.XLOOKUP($A750,'Inflation Constants Table'!$A:$A,'Inflation Constants Table'!$B:$B,0))),0)</f>
        <v>38201</v>
      </c>
      <c r="K750" s="19">
        <f t="shared" si="35"/>
        <v>0</v>
      </c>
      <c r="L750" s="73">
        <f>_xlfn.XLOOKUP(A750,'SAPD GF as Pct of COSA GF'!A:A,'SAPD GF as Pct of COSA GF'!C:C)</f>
        <v>1610819494</v>
      </c>
      <c r="M750" s="19">
        <f t="shared" si="36"/>
        <v>2.3715258067270447E-5</v>
      </c>
    </row>
    <row r="751" spans="1:13">
      <c r="A751">
        <v>2020</v>
      </c>
      <c r="B751" t="s">
        <v>89</v>
      </c>
      <c r="C751" s="25" t="s">
        <v>177</v>
      </c>
      <c r="D751" s="25" t="s">
        <v>184</v>
      </c>
      <c r="E751" s="65">
        <v>0</v>
      </c>
      <c r="F751" s="65">
        <v>974934</v>
      </c>
      <c r="G751" s="65">
        <f t="shared" si="34"/>
        <v>974934</v>
      </c>
      <c r="H751" s="23">
        <f>ROUND(IF($A751 ='Inflation Constants Table'!$E$1,E751,E751*(_xlfn.XLOOKUP($A751,'Inflation Constants Table'!$A:$A,'Inflation Constants Table'!$B:$B,0))),0)</f>
        <v>0</v>
      </c>
      <c r="I751" s="23">
        <f>ROUND(IF($A751 ='Inflation Constants Table'!$E$1,F751,F751*(_xlfn.XLOOKUP($A751,'Inflation Constants Table'!$A:$A,'Inflation Constants Table'!$B:$B,0))),0)</f>
        <v>1228417</v>
      </c>
      <c r="J751" s="23">
        <f>ROUND(IF($A751 ='Inflation Constants Table'!$E$1,G751,G751*(_xlfn.XLOOKUP($A751,'Inflation Constants Table'!$A:$A,'Inflation Constants Table'!$B:$B,0))),0)</f>
        <v>1228417</v>
      </c>
      <c r="K751" s="19">
        <f t="shared" si="35"/>
        <v>0</v>
      </c>
      <c r="L751" s="73">
        <f>_xlfn.XLOOKUP(A751,'SAPD GF as Pct of COSA GF'!A:A,'SAPD GF as Pct of COSA GF'!C:C)</f>
        <v>1610819494</v>
      </c>
      <c r="M751" s="19">
        <f t="shared" si="36"/>
        <v>7.6260375825821733E-4</v>
      </c>
    </row>
    <row r="752" spans="1:13">
      <c r="A752">
        <v>2020</v>
      </c>
      <c r="B752" t="s">
        <v>89</v>
      </c>
      <c r="C752" s="25" t="s">
        <v>177</v>
      </c>
      <c r="D752" s="25" t="s">
        <v>185</v>
      </c>
      <c r="E752" s="65">
        <v>0</v>
      </c>
      <c r="F752" s="65">
        <v>14366169</v>
      </c>
      <c r="G752" s="65">
        <f t="shared" si="34"/>
        <v>14366169</v>
      </c>
      <c r="H752" s="23">
        <f>ROUND(IF($A752 ='Inflation Constants Table'!$E$1,E752,E752*(_xlfn.XLOOKUP($A752,'Inflation Constants Table'!$A:$A,'Inflation Constants Table'!$B:$B,0))),0)</f>
        <v>0</v>
      </c>
      <c r="I752" s="23">
        <f>ROUND(IF($A752 ='Inflation Constants Table'!$E$1,F752,F752*(_xlfn.XLOOKUP($A752,'Inflation Constants Table'!$A:$A,'Inflation Constants Table'!$B:$B,0))),0)</f>
        <v>18101373</v>
      </c>
      <c r="J752" s="23">
        <f>ROUND(IF($A752 ='Inflation Constants Table'!$E$1,G752,G752*(_xlfn.XLOOKUP($A752,'Inflation Constants Table'!$A:$A,'Inflation Constants Table'!$B:$B,0))),0)</f>
        <v>18101373</v>
      </c>
      <c r="K752" s="19">
        <f t="shared" si="35"/>
        <v>0</v>
      </c>
      <c r="L752" s="73">
        <f>_xlfn.XLOOKUP(A752,'SAPD GF as Pct of COSA GF'!A:A,'SAPD GF as Pct of COSA GF'!C:C)</f>
        <v>1610819494</v>
      </c>
      <c r="M752" s="19">
        <f t="shared" si="36"/>
        <v>1.1237368971150531E-2</v>
      </c>
    </row>
    <row r="753" spans="1:13">
      <c r="A753">
        <v>2020</v>
      </c>
      <c r="B753" t="s">
        <v>89</v>
      </c>
      <c r="C753" s="25" t="s">
        <v>177</v>
      </c>
      <c r="D753" s="25" t="s">
        <v>186</v>
      </c>
      <c r="E753" s="65">
        <v>0</v>
      </c>
      <c r="F753" s="65">
        <v>4155484</v>
      </c>
      <c r="G753" s="65">
        <f t="shared" si="34"/>
        <v>4155484</v>
      </c>
      <c r="H753" s="23">
        <f>ROUND(IF($A753 ='Inflation Constants Table'!$E$1,E753,E753*(_xlfn.XLOOKUP($A753,'Inflation Constants Table'!$A:$A,'Inflation Constants Table'!$B:$B,0))),0)</f>
        <v>0</v>
      </c>
      <c r="I753" s="23">
        <f>ROUND(IF($A753 ='Inflation Constants Table'!$E$1,F753,F753*(_xlfn.XLOOKUP($A753,'Inflation Constants Table'!$A:$A,'Inflation Constants Table'!$B:$B,0))),0)</f>
        <v>5235910</v>
      </c>
      <c r="J753" s="23">
        <f>ROUND(IF($A753 ='Inflation Constants Table'!$E$1,G753,G753*(_xlfn.XLOOKUP($A753,'Inflation Constants Table'!$A:$A,'Inflation Constants Table'!$B:$B,0))),0)</f>
        <v>5235910</v>
      </c>
      <c r="K753" s="19">
        <f t="shared" si="35"/>
        <v>0</v>
      </c>
      <c r="L753" s="73">
        <f>_xlfn.XLOOKUP(A753,'SAPD GF as Pct of COSA GF'!A:A,'SAPD GF as Pct of COSA GF'!C:C)</f>
        <v>1610819494</v>
      </c>
      <c r="M753" s="19">
        <f t="shared" si="36"/>
        <v>3.250463518415801E-3</v>
      </c>
    </row>
    <row r="754" spans="1:13">
      <c r="A754">
        <v>2020</v>
      </c>
      <c r="B754" t="s">
        <v>89</v>
      </c>
      <c r="C754" s="25" t="s">
        <v>177</v>
      </c>
      <c r="D754" s="25" t="s">
        <v>189</v>
      </c>
      <c r="E754" s="65">
        <v>0</v>
      </c>
      <c r="F754" s="65">
        <v>190983</v>
      </c>
      <c r="G754" s="65">
        <f t="shared" si="34"/>
        <v>190983</v>
      </c>
      <c r="H754" s="23">
        <f>ROUND(IF($A754 ='Inflation Constants Table'!$E$1,E754,E754*(_xlfn.XLOOKUP($A754,'Inflation Constants Table'!$A:$A,'Inflation Constants Table'!$B:$B,0))),0)</f>
        <v>0</v>
      </c>
      <c r="I754" s="23">
        <f>ROUND(IF($A754 ='Inflation Constants Table'!$E$1,F754,F754*(_xlfn.XLOOKUP($A754,'Inflation Constants Table'!$A:$A,'Inflation Constants Table'!$B:$B,0))),0)</f>
        <v>240639</v>
      </c>
      <c r="J754" s="23">
        <f>ROUND(IF($A754 ='Inflation Constants Table'!$E$1,G754,G754*(_xlfn.XLOOKUP($A754,'Inflation Constants Table'!$A:$A,'Inflation Constants Table'!$B:$B,0))),0)</f>
        <v>240639</v>
      </c>
      <c r="K754" s="19">
        <f t="shared" si="35"/>
        <v>0</v>
      </c>
      <c r="L754" s="73">
        <f>_xlfn.XLOOKUP(A754,'SAPD GF as Pct of COSA GF'!A:A,'SAPD GF as Pct of COSA GF'!C:C)</f>
        <v>1610819494</v>
      </c>
      <c r="M754" s="19">
        <f t="shared" si="36"/>
        <v>1.4938917792858546E-4</v>
      </c>
    </row>
    <row r="755" spans="1:13">
      <c r="A755">
        <v>2020</v>
      </c>
      <c r="B755" t="s">
        <v>89</v>
      </c>
      <c r="C755" s="25" t="s">
        <v>177</v>
      </c>
      <c r="D755" s="25" t="s">
        <v>190</v>
      </c>
      <c r="E755" s="65">
        <v>0</v>
      </c>
      <c r="F755" s="65">
        <v>69397</v>
      </c>
      <c r="G755" s="65">
        <f t="shared" si="34"/>
        <v>69397</v>
      </c>
      <c r="H755" s="23">
        <f>ROUND(IF($A755 ='Inflation Constants Table'!$E$1,E755,E755*(_xlfn.XLOOKUP($A755,'Inflation Constants Table'!$A:$A,'Inflation Constants Table'!$B:$B,0))),0)</f>
        <v>0</v>
      </c>
      <c r="I755" s="23">
        <f>ROUND(IF($A755 ='Inflation Constants Table'!$E$1,F755,F755*(_xlfn.XLOOKUP($A755,'Inflation Constants Table'!$A:$A,'Inflation Constants Table'!$B:$B,0))),0)</f>
        <v>87440</v>
      </c>
      <c r="J755" s="23">
        <f>ROUND(IF($A755 ='Inflation Constants Table'!$E$1,G755,G755*(_xlfn.XLOOKUP($A755,'Inflation Constants Table'!$A:$A,'Inflation Constants Table'!$B:$B,0))),0)</f>
        <v>87440</v>
      </c>
      <c r="K755" s="19">
        <f t="shared" si="35"/>
        <v>0</v>
      </c>
      <c r="L755" s="73">
        <f>_xlfn.XLOOKUP(A755,'SAPD GF as Pct of COSA GF'!A:A,'SAPD GF as Pct of COSA GF'!C:C)</f>
        <v>1610819494</v>
      </c>
      <c r="M755" s="19">
        <f t="shared" si="36"/>
        <v>5.4282928860556734E-5</v>
      </c>
    </row>
    <row r="756" spans="1:13">
      <c r="A756">
        <v>2020</v>
      </c>
      <c r="B756" t="s">
        <v>89</v>
      </c>
      <c r="C756" s="25" t="s">
        <v>177</v>
      </c>
      <c r="D756" s="25" t="s">
        <v>191</v>
      </c>
      <c r="E756" s="65">
        <v>0</v>
      </c>
      <c r="F756" s="65">
        <v>10020</v>
      </c>
      <c r="G756" s="65">
        <f t="shared" si="34"/>
        <v>10020</v>
      </c>
      <c r="H756" s="23">
        <f>ROUND(IF($A756 ='Inflation Constants Table'!$E$1,E756,E756*(_xlfn.XLOOKUP($A756,'Inflation Constants Table'!$A:$A,'Inflation Constants Table'!$B:$B,0))),0)</f>
        <v>0</v>
      </c>
      <c r="I756" s="23">
        <f>ROUND(IF($A756 ='Inflation Constants Table'!$E$1,F756,F756*(_xlfn.XLOOKUP($A756,'Inflation Constants Table'!$A:$A,'Inflation Constants Table'!$B:$B,0))),0)</f>
        <v>12625</v>
      </c>
      <c r="J756" s="23">
        <f>ROUND(IF($A756 ='Inflation Constants Table'!$E$1,G756,G756*(_xlfn.XLOOKUP($A756,'Inflation Constants Table'!$A:$A,'Inflation Constants Table'!$B:$B,0))),0)</f>
        <v>12625</v>
      </c>
      <c r="K756" s="19">
        <f t="shared" si="35"/>
        <v>0</v>
      </c>
      <c r="L756" s="73">
        <f>_xlfn.XLOOKUP(A756,'SAPD GF as Pct of COSA GF'!A:A,'SAPD GF as Pct of COSA GF'!C:C)</f>
        <v>1610819494</v>
      </c>
      <c r="M756" s="19">
        <f t="shared" si="36"/>
        <v>7.8376255359621313E-6</v>
      </c>
    </row>
    <row r="757" spans="1:13">
      <c r="A757">
        <v>2020</v>
      </c>
      <c r="B757" t="s">
        <v>89</v>
      </c>
      <c r="C757" s="25" t="s">
        <v>177</v>
      </c>
      <c r="D757" s="25" t="s">
        <v>192</v>
      </c>
      <c r="E757" s="65">
        <v>0</v>
      </c>
      <c r="F757" s="65">
        <v>5205</v>
      </c>
      <c r="G757" s="65">
        <f t="shared" si="34"/>
        <v>5205</v>
      </c>
      <c r="H757" s="23">
        <f>ROUND(IF($A757 ='Inflation Constants Table'!$E$1,E757,E757*(_xlfn.XLOOKUP($A757,'Inflation Constants Table'!$A:$A,'Inflation Constants Table'!$B:$B,0))),0)</f>
        <v>0</v>
      </c>
      <c r="I757" s="23">
        <f>ROUND(IF($A757 ='Inflation Constants Table'!$E$1,F757,F757*(_xlfn.XLOOKUP($A757,'Inflation Constants Table'!$A:$A,'Inflation Constants Table'!$B:$B,0))),0)</f>
        <v>6558</v>
      </c>
      <c r="J757" s="23">
        <f>ROUND(IF($A757 ='Inflation Constants Table'!$E$1,G757,G757*(_xlfn.XLOOKUP($A757,'Inflation Constants Table'!$A:$A,'Inflation Constants Table'!$B:$B,0))),0)</f>
        <v>6558</v>
      </c>
      <c r="K757" s="19">
        <f t="shared" si="35"/>
        <v>0</v>
      </c>
      <c r="L757" s="73">
        <f>_xlfn.XLOOKUP(A757,'SAPD GF as Pct of COSA GF'!A:A,'SAPD GF as Pct of COSA GF'!C:C)</f>
        <v>1610819494</v>
      </c>
      <c r="M757" s="19">
        <f t="shared" si="36"/>
        <v>4.0712196645417549E-6</v>
      </c>
    </row>
    <row r="758" spans="1:13">
      <c r="A758">
        <v>2020</v>
      </c>
      <c r="B758" t="s">
        <v>89</v>
      </c>
      <c r="C758" s="25" t="s">
        <v>177</v>
      </c>
      <c r="D758" s="25" t="s">
        <v>193</v>
      </c>
      <c r="E758" s="65">
        <v>0</v>
      </c>
      <c r="F758" s="65">
        <v>2711648</v>
      </c>
      <c r="G758" s="65">
        <f t="shared" si="34"/>
        <v>2711648</v>
      </c>
      <c r="H758" s="23">
        <f>ROUND(IF($A758 ='Inflation Constants Table'!$E$1,E758,E758*(_xlfn.XLOOKUP($A758,'Inflation Constants Table'!$A:$A,'Inflation Constants Table'!$B:$B,0))),0)</f>
        <v>0</v>
      </c>
      <c r="I758" s="23">
        <f>ROUND(IF($A758 ='Inflation Constants Table'!$E$1,F758,F758*(_xlfn.XLOOKUP($A758,'Inflation Constants Table'!$A:$A,'Inflation Constants Table'!$B:$B,0))),0)</f>
        <v>3416676</v>
      </c>
      <c r="J758" s="23">
        <f>ROUND(IF($A758 ='Inflation Constants Table'!$E$1,G758,G758*(_xlfn.XLOOKUP($A758,'Inflation Constants Table'!$A:$A,'Inflation Constants Table'!$B:$B,0))),0)</f>
        <v>3416676</v>
      </c>
      <c r="K758" s="19">
        <f t="shared" si="35"/>
        <v>0</v>
      </c>
      <c r="L758" s="73">
        <f>_xlfn.XLOOKUP(A758,'SAPD GF as Pct of COSA GF'!A:A,'SAPD GF as Pct of COSA GF'!C:C)</f>
        <v>1610819494</v>
      </c>
      <c r="M758" s="19">
        <f t="shared" si="36"/>
        <v>2.121079371541303E-3</v>
      </c>
    </row>
    <row r="759" spans="1:13">
      <c r="A759">
        <v>2020</v>
      </c>
      <c r="B759" t="s">
        <v>89</v>
      </c>
      <c r="C759" s="25" t="s">
        <v>177</v>
      </c>
      <c r="D759" s="25" t="s">
        <v>194</v>
      </c>
      <c r="E759" s="65">
        <v>0</v>
      </c>
      <c r="F759" s="65">
        <v>2701356</v>
      </c>
      <c r="G759" s="65">
        <f t="shared" si="34"/>
        <v>2701356</v>
      </c>
      <c r="H759" s="23">
        <f>ROUND(IF($A759 ='Inflation Constants Table'!$E$1,E759,E759*(_xlfn.XLOOKUP($A759,'Inflation Constants Table'!$A:$A,'Inflation Constants Table'!$B:$B,0))),0)</f>
        <v>0</v>
      </c>
      <c r="I759" s="23">
        <f>ROUND(IF($A759 ='Inflation Constants Table'!$E$1,F759,F759*(_xlfn.XLOOKUP($A759,'Inflation Constants Table'!$A:$A,'Inflation Constants Table'!$B:$B,0))),0)</f>
        <v>3403709</v>
      </c>
      <c r="J759" s="23">
        <f>ROUND(IF($A759 ='Inflation Constants Table'!$E$1,G759,G759*(_xlfn.XLOOKUP($A759,'Inflation Constants Table'!$A:$A,'Inflation Constants Table'!$B:$B,0))),0)</f>
        <v>3403709</v>
      </c>
      <c r="K759" s="19">
        <f t="shared" si="35"/>
        <v>0</v>
      </c>
      <c r="L759" s="73">
        <f>_xlfn.XLOOKUP(A759,'SAPD GF as Pct of COSA GF'!A:A,'SAPD GF as Pct of COSA GF'!C:C)</f>
        <v>1610819494</v>
      </c>
      <c r="M759" s="19">
        <f t="shared" si="36"/>
        <v>2.1130294317135948E-3</v>
      </c>
    </row>
    <row r="760" spans="1:13">
      <c r="A760">
        <v>2020</v>
      </c>
      <c r="B760" t="s">
        <v>89</v>
      </c>
      <c r="C760" s="25" t="s">
        <v>177</v>
      </c>
      <c r="D760" s="25" t="s">
        <v>195</v>
      </c>
      <c r="E760" s="65">
        <v>0</v>
      </c>
      <c r="F760" s="65">
        <v>4691</v>
      </c>
      <c r="G760" s="65">
        <f t="shared" si="34"/>
        <v>4691</v>
      </c>
      <c r="H760" s="23">
        <f>ROUND(IF($A760 ='Inflation Constants Table'!$E$1,E760,E760*(_xlfn.XLOOKUP($A760,'Inflation Constants Table'!$A:$A,'Inflation Constants Table'!$B:$B,0))),0)</f>
        <v>0</v>
      </c>
      <c r="I760" s="23">
        <f>ROUND(IF($A760 ='Inflation Constants Table'!$E$1,F760,F760*(_xlfn.XLOOKUP($A760,'Inflation Constants Table'!$A:$A,'Inflation Constants Table'!$B:$B,0))),0)</f>
        <v>5911</v>
      </c>
      <c r="J760" s="23">
        <f>ROUND(IF($A760 ='Inflation Constants Table'!$E$1,G760,G760*(_xlfn.XLOOKUP($A760,'Inflation Constants Table'!$A:$A,'Inflation Constants Table'!$B:$B,0))),0)</f>
        <v>5911</v>
      </c>
      <c r="K760" s="19">
        <f t="shared" si="35"/>
        <v>0</v>
      </c>
      <c r="L760" s="73">
        <f>_xlfn.XLOOKUP(A760,'SAPD GF as Pct of COSA GF'!A:A,'SAPD GF as Pct of COSA GF'!C:C)</f>
        <v>1610819494</v>
      </c>
      <c r="M760" s="19">
        <f t="shared" si="36"/>
        <v>3.6695607558869037E-6</v>
      </c>
    </row>
    <row r="761" spans="1:13">
      <c r="A761">
        <v>2020</v>
      </c>
      <c r="B761" t="s">
        <v>89</v>
      </c>
      <c r="C761" s="25" t="s">
        <v>177</v>
      </c>
      <c r="D761" s="25" t="s">
        <v>196</v>
      </c>
      <c r="E761" s="65">
        <v>0</v>
      </c>
      <c r="F761" s="65">
        <v>4211795</v>
      </c>
      <c r="G761" s="65">
        <f t="shared" si="34"/>
        <v>4211795</v>
      </c>
      <c r="H761" s="23">
        <f>ROUND(IF($A761 ='Inflation Constants Table'!$E$1,E761,E761*(_xlfn.XLOOKUP($A761,'Inflation Constants Table'!$A:$A,'Inflation Constants Table'!$B:$B,0))),0)</f>
        <v>0</v>
      </c>
      <c r="I761" s="23">
        <f>ROUND(IF($A761 ='Inflation Constants Table'!$E$1,F761,F761*(_xlfn.XLOOKUP($A761,'Inflation Constants Table'!$A:$A,'Inflation Constants Table'!$B:$B,0))),0)</f>
        <v>5306862</v>
      </c>
      <c r="J761" s="23">
        <f>ROUND(IF($A761 ='Inflation Constants Table'!$E$1,G761,G761*(_xlfn.XLOOKUP($A761,'Inflation Constants Table'!$A:$A,'Inflation Constants Table'!$B:$B,0))),0)</f>
        <v>5306862</v>
      </c>
      <c r="K761" s="19">
        <f t="shared" si="35"/>
        <v>0</v>
      </c>
      <c r="L761" s="73">
        <f>_xlfn.XLOOKUP(A761,'SAPD GF as Pct of COSA GF'!A:A,'SAPD GF as Pct of COSA GF'!C:C)</f>
        <v>1610819494</v>
      </c>
      <c r="M761" s="19">
        <f t="shared" si="36"/>
        <v>3.2945106635268967E-3</v>
      </c>
    </row>
    <row r="762" spans="1:13">
      <c r="A762">
        <v>2020</v>
      </c>
      <c r="B762" t="s">
        <v>89</v>
      </c>
      <c r="C762" s="25" t="s">
        <v>177</v>
      </c>
      <c r="D762" s="25" t="s">
        <v>198</v>
      </c>
      <c r="E762" s="65">
        <v>4998940</v>
      </c>
      <c r="F762" s="65">
        <v>3241581</v>
      </c>
      <c r="G762" s="65">
        <f t="shared" si="34"/>
        <v>8240521</v>
      </c>
      <c r="H762" s="23">
        <f>ROUND(IF($A762 ='Inflation Constants Table'!$E$1,E762,E762*(_xlfn.XLOOKUP($A762,'Inflation Constants Table'!$A:$A,'Inflation Constants Table'!$B:$B,0))),0)</f>
        <v>6298664</v>
      </c>
      <c r="I762" s="23">
        <f>ROUND(IF($A762 ='Inflation Constants Table'!$E$1,F762,F762*(_xlfn.XLOOKUP($A762,'Inflation Constants Table'!$A:$A,'Inflation Constants Table'!$B:$B,0))),0)</f>
        <v>4084392</v>
      </c>
      <c r="J762" s="23">
        <f>ROUND(IF($A762 ='Inflation Constants Table'!$E$1,G762,G762*(_xlfn.XLOOKUP($A762,'Inflation Constants Table'!$A:$A,'Inflation Constants Table'!$B:$B,0))),0)</f>
        <v>10383056</v>
      </c>
      <c r="K762" s="19">
        <f t="shared" si="35"/>
        <v>0.60662910803909753</v>
      </c>
      <c r="L762" s="73">
        <f>_xlfn.XLOOKUP(A762,'SAPD GF as Pct of COSA GF'!A:A,'SAPD GF as Pct of COSA GF'!C:C)</f>
        <v>1610819494</v>
      </c>
      <c r="M762" s="19">
        <f t="shared" si="36"/>
        <v>6.4458221660930555E-3</v>
      </c>
    </row>
    <row r="763" spans="1:13">
      <c r="A763">
        <v>2020</v>
      </c>
      <c r="B763" t="s">
        <v>89</v>
      </c>
      <c r="C763" s="25" t="s">
        <v>199</v>
      </c>
      <c r="D763" s="25" t="s">
        <v>200</v>
      </c>
      <c r="E763" s="65">
        <v>0</v>
      </c>
      <c r="F763" s="65">
        <v>36395</v>
      </c>
      <c r="G763" s="65">
        <f t="shared" si="34"/>
        <v>36395</v>
      </c>
      <c r="H763" s="23">
        <f>ROUND(IF($A763 ='Inflation Constants Table'!$E$1,E763,E763*(_xlfn.XLOOKUP($A763,'Inflation Constants Table'!$A:$A,'Inflation Constants Table'!$B:$B,0))),0)</f>
        <v>0</v>
      </c>
      <c r="I763" s="23">
        <f>ROUND(IF($A763 ='Inflation Constants Table'!$E$1,F763,F763*(_xlfn.XLOOKUP($A763,'Inflation Constants Table'!$A:$A,'Inflation Constants Table'!$B:$B,0))),0)</f>
        <v>45858</v>
      </c>
      <c r="J763" s="23">
        <f>ROUND(IF($A763 ='Inflation Constants Table'!$E$1,G763,G763*(_xlfn.XLOOKUP($A763,'Inflation Constants Table'!$A:$A,'Inflation Constants Table'!$B:$B,0))),0)</f>
        <v>45858</v>
      </c>
      <c r="K763" s="19">
        <f t="shared" si="35"/>
        <v>0</v>
      </c>
      <c r="L763" s="73">
        <f>_xlfn.XLOOKUP(A763,'SAPD GF as Pct of COSA GF'!A:A,'SAPD GF as Pct of COSA GF'!C:C)</f>
        <v>1610819494</v>
      </c>
      <c r="M763" s="19">
        <f t="shared" si="36"/>
        <v>2.8468739154705066E-5</v>
      </c>
    </row>
    <row r="764" spans="1:13">
      <c r="A764">
        <v>2020</v>
      </c>
      <c r="B764" t="s">
        <v>89</v>
      </c>
      <c r="C764" s="25" t="s">
        <v>199</v>
      </c>
      <c r="D764" s="25" t="s">
        <v>201</v>
      </c>
      <c r="E764" s="65">
        <v>0</v>
      </c>
      <c r="F764" s="65">
        <v>1742144</v>
      </c>
      <c r="G764" s="65">
        <f t="shared" si="34"/>
        <v>1742144</v>
      </c>
      <c r="H764" s="23">
        <f>ROUND(IF($A764 ='Inflation Constants Table'!$E$1,E764,E764*(_xlfn.XLOOKUP($A764,'Inflation Constants Table'!$A:$A,'Inflation Constants Table'!$B:$B,0))),0)</f>
        <v>0</v>
      </c>
      <c r="I764" s="23">
        <f>ROUND(IF($A764 ='Inflation Constants Table'!$E$1,F764,F764*(_xlfn.XLOOKUP($A764,'Inflation Constants Table'!$A:$A,'Inflation Constants Table'!$B:$B,0))),0)</f>
        <v>2195101</v>
      </c>
      <c r="J764" s="23">
        <f>ROUND(IF($A764 ='Inflation Constants Table'!$E$1,G764,G764*(_xlfn.XLOOKUP($A764,'Inflation Constants Table'!$A:$A,'Inflation Constants Table'!$B:$B,0))),0)</f>
        <v>2195101</v>
      </c>
      <c r="K764" s="19">
        <f t="shared" si="35"/>
        <v>0</v>
      </c>
      <c r="L764" s="73">
        <f>_xlfn.XLOOKUP(A764,'SAPD GF as Pct of COSA GF'!A:A,'SAPD GF as Pct of COSA GF'!C:C)</f>
        <v>1610819494</v>
      </c>
      <c r="M764" s="19">
        <f t="shared" si="36"/>
        <v>1.3627231407220602E-3</v>
      </c>
    </row>
    <row r="765" spans="1:13">
      <c r="A765">
        <v>2020</v>
      </c>
      <c r="B765" t="s">
        <v>89</v>
      </c>
      <c r="C765" s="25" t="s">
        <v>199</v>
      </c>
      <c r="D765" s="25" t="s">
        <v>203</v>
      </c>
      <c r="E765" s="65">
        <v>0</v>
      </c>
      <c r="F765" s="65">
        <v>112188</v>
      </c>
      <c r="G765" s="65">
        <f t="shared" si="34"/>
        <v>112188</v>
      </c>
      <c r="H765" s="23">
        <f>ROUND(IF($A765 ='Inflation Constants Table'!$E$1,E765,E765*(_xlfn.XLOOKUP($A765,'Inflation Constants Table'!$A:$A,'Inflation Constants Table'!$B:$B,0))),0)</f>
        <v>0</v>
      </c>
      <c r="I765" s="23">
        <f>ROUND(IF($A765 ='Inflation Constants Table'!$E$1,F765,F765*(_xlfn.XLOOKUP($A765,'Inflation Constants Table'!$A:$A,'Inflation Constants Table'!$B:$B,0))),0)</f>
        <v>141357</v>
      </c>
      <c r="J765" s="23">
        <f>ROUND(IF($A765 ='Inflation Constants Table'!$E$1,G765,G765*(_xlfn.XLOOKUP($A765,'Inflation Constants Table'!$A:$A,'Inflation Constants Table'!$B:$B,0))),0)</f>
        <v>141357</v>
      </c>
      <c r="K765" s="19">
        <f t="shared" si="35"/>
        <v>0</v>
      </c>
      <c r="L765" s="73">
        <f>_xlfn.XLOOKUP(A765,'SAPD GF as Pct of COSA GF'!A:A,'SAPD GF as Pct of COSA GF'!C:C)</f>
        <v>1610819494</v>
      </c>
      <c r="M765" s="19">
        <f t="shared" si="36"/>
        <v>8.7754711515801911E-5</v>
      </c>
    </row>
    <row r="766" spans="1:13">
      <c r="A766">
        <v>2020</v>
      </c>
      <c r="B766" t="s">
        <v>89</v>
      </c>
      <c r="C766" s="25" t="s">
        <v>199</v>
      </c>
      <c r="D766" s="25" t="s">
        <v>222</v>
      </c>
      <c r="E766" s="65">
        <v>0</v>
      </c>
      <c r="F766" s="65">
        <v>2775952</v>
      </c>
      <c r="G766" s="65">
        <f t="shared" si="34"/>
        <v>2775952</v>
      </c>
      <c r="H766" s="23">
        <f>ROUND(IF($A766 ='Inflation Constants Table'!$E$1,E766,E766*(_xlfn.XLOOKUP($A766,'Inflation Constants Table'!$A:$A,'Inflation Constants Table'!$B:$B,0))),0)</f>
        <v>0</v>
      </c>
      <c r="I766" s="23">
        <f>ROUND(IF($A766 ='Inflation Constants Table'!$E$1,F766,F766*(_xlfn.XLOOKUP($A766,'Inflation Constants Table'!$A:$A,'Inflation Constants Table'!$B:$B,0))),0)</f>
        <v>3497700</v>
      </c>
      <c r="J766" s="23">
        <f>ROUND(IF($A766 ='Inflation Constants Table'!$E$1,G766,G766*(_xlfn.XLOOKUP($A766,'Inflation Constants Table'!$A:$A,'Inflation Constants Table'!$B:$B,0))),0)</f>
        <v>3497700</v>
      </c>
      <c r="K766" s="19">
        <f t="shared" si="35"/>
        <v>0</v>
      </c>
      <c r="L766" s="73">
        <f>_xlfn.XLOOKUP(A766,'SAPD GF as Pct of COSA GF'!A:A,'SAPD GF as Pct of COSA GF'!C:C)</f>
        <v>1610819494</v>
      </c>
      <c r="M766" s="19">
        <f t="shared" si="36"/>
        <v>2.1713792346245344E-3</v>
      </c>
    </row>
    <row r="767" spans="1:13">
      <c r="A767">
        <v>2020</v>
      </c>
      <c r="B767" t="s">
        <v>89</v>
      </c>
      <c r="C767" s="25" t="s">
        <v>199</v>
      </c>
      <c r="D767" s="25" t="s">
        <v>223</v>
      </c>
      <c r="E767" s="65">
        <v>0</v>
      </c>
      <c r="F767" s="65">
        <v>318755</v>
      </c>
      <c r="G767" s="65">
        <f t="shared" si="34"/>
        <v>318755</v>
      </c>
      <c r="H767" s="23">
        <f>ROUND(IF($A767 ='Inflation Constants Table'!$E$1,E767,E767*(_xlfn.XLOOKUP($A767,'Inflation Constants Table'!$A:$A,'Inflation Constants Table'!$B:$B,0))),0)</f>
        <v>0</v>
      </c>
      <c r="I767" s="23">
        <f>ROUND(IF($A767 ='Inflation Constants Table'!$E$1,F767,F767*(_xlfn.XLOOKUP($A767,'Inflation Constants Table'!$A:$A,'Inflation Constants Table'!$B:$B,0))),0)</f>
        <v>401631</v>
      </c>
      <c r="J767" s="23">
        <f>ROUND(IF($A767 ='Inflation Constants Table'!$E$1,G767,G767*(_xlfn.XLOOKUP($A767,'Inflation Constants Table'!$A:$A,'Inflation Constants Table'!$B:$B,0))),0)</f>
        <v>401631</v>
      </c>
      <c r="K767" s="19">
        <f t="shared" si="35"/>
        <v>0</v>
      </c>
      <c r="L767" s="73">
        <f>_xlfn.XLOOKUP(A767,'SAPD GF as Pct of COSA GF'!A:A,'SAPD GF as Pct of COSA GF'!C:C)</f>
        <v>1610819494</v>
      </c>
      <c r="M767" s="19">
        <f t="shared" si="36"/>
        <v>2.4933333715912925E-4</v>
      </c>
    </row>
    <row r="768" spans="1:13">
      <c r="A768">
        <v>2020</v>
      </c>
      <c r="B768" t="s">
        <v>89</v>
      </c>
      <c r="C768" s="25" t="s">
        <v>207</v>
      </c>
      <c r="D768" s="25" t="s">
        <v>208</v>
      </c>
      <c r="E768" s="65">
        <v>2418428</v>
      </c>
      <c r="F768" s="65">
        <v>4180638</v>
      </c>
      <c r="G768" s="65">
        <f t="shared" si="34"/>
        <v>6599066</v>
      </c>
      <c r="H768" s="23">
        <f>ROUND(IF($A768 ='Inflation Constants Table'!$E$1,E768,E768*(_xlfn.XLOOKUP($A768,'Inflation Constants Table'!$A:$A,'Inflation Constants Table'!$B:$B,0))),0)</f>
        <v>3047219</v>
      </c>
      <c r="I768" s="23">
        <f>ROUND(IF($A768 ='Inflation Constants Table'!$E$1,F768,F768*(_xlfn.XLOOKUP($A768,'Inflation Constants Table'!$A:$A,'Inflation Constants Table'!$B:$B,0))),0)</f>
        <v>5267604</v>
      </c>
      <c r="J768" s="23">
        <f>ROUND(IF($A768 ='Inflation Constants Table'!$E$1,G768,G768*(_xlfn.XLOOKUP($A768,'Inflation Constants Table'!$A:$A,'Inflation Constants Table'!$B:$B,0))),0)</f>
        <v>8314823</v>
      </c>
      <c r="K768" s="19">
        <f t="shared" si="35"/>
        <v>0.36648032074765752</v>
      </c>
      <c r="L768" s="73">
        <f>_xlfn.XLOOKUP(A768,'SAPD GF as Pct of COSA GF'!A:A,'SAPD GF as Pct of COSA GF'!C:C)</f>
        <v>1610819494</v>
      </c>
      <c r="M768" s="19">
        <f t="shared" si="36"/>
        <v>5.1618589363806146E-3</v>
      </c>
    </row>
    <row r="769" spans="1:13">
      <c r="A769">
        <v>2020</v>
      </c>
      <c r="B769" t="s">
        <v>224</v>
      </c>
      <c r="C769" s="25" t="s">
        <v>199</v>
      </c>
      <c r="D769" s="25" t="s">
        <v>225</v>
      </c>
      <c r="F769" s="65">
        <v>0</v>
      </c>
      <c r="G769" s="65">
        <f t="shared" si="34"/>
        <v>0</v>
      </c>
      <c r="H769" s="23">
        <f>ROUND(IF($A769 ='Inflation Constants Table'!$E$1,E769,E769*(_xlfn.XLOOKUP($A769,'Inflation Constants Table'!$A:$A,'Inflation Constants Table'!$B:$B,0))),0)</f>
        <v>0</v>
      </c>
      <c r="I769" s="23">
        <f>ROUND(IF($A769 ='Inflation Constants Table'!$E$1,F769,F769*(_xlfn.XLOOKUP($A769,'Inflation Constants Table'!$A:$A,'Inflation Constants Table'!$B:$B,0))),0)</f>
        <v>0</v>
      </c>
      <c r="J769" s="23">
        <f>ROUND(IF($A769 ='Inflation Constants Table'!$E$1,G769,G769*(_xlfn.XLOOKUP($A769,'Inflation Constants Table'!$A:$A,'Inflation Constants Table'!$B:$B,0))),0)</f>
        <v>0</v>
      </c>
      <c r="K769" s="19">
        <f t="shared" si="35"/>
        <v>0</v>
      </c>
      <c r="L769" s="73">
        <f>_xlfn.XLOOKUP(A769,'SAPD GF as Pct of COSA GF'!A:A,'SAPD GF as Pct of COSA GF'!C:C)</f>
        <v>1610819494</v>
      </c>
      <c r="M769" s="19">
        <f t="shared" si="36"/>
        <v>0</v>
      </c>
    </row>
    <row r="770" spans="1:13">
      <c r="A770">
        <v>2020</v>
      </c>
      <c r="B770" t="s">
        <v>224</v>
      </c>
      <c r="C770" s="25" t="s">
        <v>199</v>
      </c>
      <c r="D770" s="25" t="s">
        <v>226</v>
      </c>
      <c r="F770" s="65">
        <v>4200</v>
      </c>
      <c r="G770" s="65">
        <f t="shared" si="34"/>
        <v>4200</v>
      </c>
      <c r="H770" s="23">
        <f>ROUND(IF($A770 ='Inflation Constants Table'!$E$1,E770,E770*(_xlfn.XLOOKUP($A770,'Inflation Constants Table'!$A:$A,'Inflation Constants Table'!$B:$B,0))),0)</f>
        <v>0</v>
      </c>
      <c r="I770" s="23">
        <f>ROUND(IF($A770 ='Inflation Constants Table'!$E$1,F770,F770*(_xlfn.XLOOKUP($A770,'Inflation Constants Table'!$A:$A,'Inflation Constants Table'!$B:$B,0))),0)</f>
        <v>5292</v>
      </c>
      <c r="J770" s="23">
        <f>ROUND(IF($A770 ='Inflation Constants Table'!$E$1,G770,G770*(_xlfn.XLOOKUP($A770,'Inflation Constants Table'!$A:$A,'Inflation Constants Table'!$B:$B,0))),0)</f>
        <v>5292</v>
      </c>
      <c r="K770" s="19">
        <f t="shared" si="35"/>
        <v>0</v>
      </c>
      <c r="L770" s="73">
        <f>_xlfn.XLOOKUP(A770,'SAPD GF as Pct of COSA GF'!A:A,'SAPD GF as Pct of COSA GF'!C:C)</f>
        <v>1610819494</v>
      </c>
      <c r="M770" s="19">
        <f t="shared" si="36"/>
        <v>3.2852843038662653E-6</v>
      </c>
    </row>
    <row r="771" spans="1:13">
      <c r="A771">
        <v>2020</v>
      </c>
      <c r="B771" t="s">
        <v>224</v>
      </c>
      <c r="C771" s="25" t="s">
        <v>199</v>
      </c>
      <c r="D771" s="25" t="s">
        <v>223</v>
      </c>
      <c r="F771" s="65">
        <v>0</v>
      </c>
      <c r="G771" s="65">
        <f t="shared" ref="G771:G834" si="37">E771+F771</f>
        <v>0</v>
      </c>
      <c r="H771" s="23">
        <f>ROUND(IF($A771 ='Inflation Constants Table'!$E$1,E771,E771*(_xlfn.XLOOKUP($A771,'Inflation Constants Table'!$A:$A,'Inflation Constants Table'!$B:$B,0))),0)</f>
        <v>0</v>
      </c>
      <c r="I771" s="23">
        <f>ROUND(IF($A771 ='Inflation Constants Table'!$E$1,F771,F771*(_xlfn.XLOOKUP($A771,'Inflation Constants Table'!$A:$A,'Inflation Constants Table'!$B:$B,0))),0)</f>
        <v>0</v>
      </c>
      <c r="J771" s="23">
        <f>ROUND(IF($A771 ='Inflation Constants Table'!$E$1,G771,G771*(_xlfn.XLOOKUP($A771,'Inflation Constants Table'!$A:$A,'Inflation Constants Table'!$B:$B,0))),0)</f>
        <v>0</v>
      </c>
      <c r="K771" s="19">
        <f t="shared" ref="K771:K834" si="38">IF(J771 = 0, 0, H771/J771)</f>
        <v>0</v>
      </c>
      <c r="L771" s="73">
        <f>_xlfn.XLOOKUP(A771,'SAPD GF as Pct of COSA GF'!A:A,'SAPD GF as Pct of COSA GF'!C:C)</f>
        <v>1610819494</v>
      </c>
      <c r="M771" s="19">
        <f t="shared" ref="M771:M834" si="39">J771/L771</f>
        <v>0</v>
      </c>
    </row>
    <row r="772" spans="1:13">
      <c r="A772">
        <v>2020</v>
      </c>
      <c r="B772" t="s">
        <v>224</v>
      </c>
      <c r="C772" s="25" t="s">
        <v>199</v>
      </c>
      <c r="D772" s="25" t="s">
        <v>203</v>
      </c>
      <c r="F772" s="65">
        <v>0</v>
      </c>
      <c r="G772" s="65">
        <f t="shared" si="37"/>
        <v>0</v>
      </c>
      <c r="H772" s="23">
        <f>ROUND(IF($A772 ='Inflation Constants Table'!$E$1,E772,E772*(_xlfn.XLOOKUP($A772,'Inflation Constants Table'!$A:$A,'Inflation Constants Table'!$B:$B,0))),0)</f>
        <v>0</v>
      </c>
      <c r="I772" s="23">
        <f>ROUND(IF($A772 ='Inflation Constants Table'!$E$1,F772,F772*(_xlfn.XLOOKUP($A772,'Inflation Constants Table'!$A:$A,'Inflation Constants Table'!$B:$B,0))),0)</f>
        <v>0</v>
      </c>
      <c r="J772" s="23">
        <f>ROUND(IF($A772 ='Inflation Constants Table'!$E$1,G772,G772*(_xlfn.XLOOKUP($A772,'Inflation Constants Table'!$A:$A,'Inflation Constants Table'!$B:$B,0))),0)</f>
        <v>0</v>
      </c>
      <c r="K772" s="19">
        <f t="shared" si="38"/>
        <v>0</v>
      </c>
      <c r="L772" s="73">
        <f>_xlfn.XLOOKUP(A772,'SAPD GF as Pct of COSA GF'!A:A,'SAPD GF as Pct of COSA GF'!C:C)</f>
        <v>1610819494</v>
      </c>
      <c r="M772" s="19">
        <f t="shared" si="39"/>
        <v>0</v>
      </c>
    </row>
    <row r="773" spans="1:13">
      <c r="A773">
        <v>2020</v>
      </c>
      <c r="B773" t="s">
        <v>224</v>
      </c>
      <c r="C773" s="25" t="s">
        <v>199</v>
      </c>
      <c r="D773" s="25" t="s">
        <v>222</v>
      </c>
      <c r="F773" s="65">
        <v>35660</v>
      </c>
      <c r="G773" s="65">
        <f t="shared" si="37"/>
        <v>35660</v>
      </c>
      <c r="H773" s="23">
        <f>ROUND(IF($A773 ='Inflation Constants Table'!$E$1,E773,E773*(_xlfn.XLOOKUP($A773,'Inflation Constants Table'!$A:$A,'Inflation Constants Table'!$B:$B,0))),0)</f>
        <v>0</v>
      </c>
      <c r="I773" s="23">
        <f>ROUND(IF($A773 ='Inflation Constants Table'!$E$1,F773,F773*(_xlfn.XLOOKUP($A773,'Inflation Constants Table'!$A:$A,'Inflation Constants Table'!$B:$B,0))),0)</f>
        <v>44932</v>
      </c>
      <c r="J773" s="23">
        <f>ROUND(IF($A773 ='Inflation Constants Table'!$E$1,G773,G773*(_xlfn.XLOOKUP($A773,'Inflation Constants Table'!$A:$A,'Inflation Constants Table'!$B:$B,0))),0)</f>
        <v>44932</v>
      </c>
      <c r="K773" s="19">
        <f t="shared" si="38"/>
        <v>0</v>
      </c>
      <c r="L773" s="73">
        <f>_xlfn.XLOOKUP(A773,'SAPD GF as Pct of COSA GF'!A:A,'SAPD GF as Pct of COSA GF'!C:C)</f>
        <v>1610819494</v>
      </c>
      <c r="M773" s="19">
        <f t="shared" si="39"/>
        <v>2.7893876481730732E-5</v>
      </c>
    </row>
    <row r="774" spans="1:13">
      <c r="A774">
        <v>2020</v>
      </c>
      <c r="B774" t="s">
        <v>224</v>
      </c>
      <c r="C774" s="25" t="s">
        <v>199</v>
      </c>
      <c r="D774" s="25" t="s">
        <v>227</v>
      </c>
      <c r="F774" s="65">
        <v>64867</v>
      </c>
      <c r="G774" s="65">
        <f t="shared" si="37"/>
        <v>64867</v>
      </c>
      <c r="H774" s="23">
        <f>ROUND(IF($A774 ='Inflation Constants Table'!$E$1,E774,E774*(_xlfn.XLOOKUP($A774,'Inflation Constants Table'!$A:$A,'Inflation Constants Table'!$B:$B,0))),0)</f>
        <v>0</v>
      </c>
      <c r="I774" s="23">
        <f>ROUND(IF($A774 ='Inflation Constants Table'!$E$1,F774,F774*(_xlfn.XLOOKUP($A774,'Inflation Constants Table'!$A:$A,'Inflation Constants Table'!$B:$B,0))),0)</f>
        <v>81732</v>
      </c>
      <c r="J774" s="23">
        <f>ROUND(IF($A774 ='Inflation Constants Table'!$E$1,G774,G774*(_xlfn.XLOOKUP($A774,'Inflation Constants Table'!$A:$A,'Inflation Constants Table'!$B:$B,0))),0)</f>
        <v>81732</v>
      </c>
      <c r="K774" s="19">
        <f t="shared" si="38"/>
        <v>0</v>
      </c>
      <c r="L774" s="73">
        <f>_xlfn.XLOOKUP(A774,'SAPD GF as Pct of COSA GF'!A:A,'SAPD GF as Pct of COSA GF'!C:C)</f>
        <v>1610819494</v>
      </c>
      <c r="M774" s="19">
        <f t="shared" si="39"/>
        <v>5.0739390915267879E-5</v>
      </c>
    </row>
    <row r="775" spans="1:13">
      <c r="A775">
        <v>2020</v>
      </c>
      <c r="B775" t="s">
        <v>224</v>
      </c>
      <c r="C775" s="25" t="s">
        <v>199</v>
      </c>
      <c r="D775" s="25" t="s">
        <v>205</v>
      </c>
      <c r="F775" s="65">
        <v>0</v>
      </c>
      <c r="G775" s="65">
        <f t="shared" si="37"/>
        <v>0</v>
      </c>
      <c r="H775" s="23">
        <f>ROUND(IF($A775 ='Inflation Constants Table'!$E$1,E775,E775*(_xlfn.XLOOKUP($A775,'Inflation Constants Table'!$A:$A,'Inflation Constants Table'!$B:$B,0))),0)</f>
        <v>0</v>
      </c>
      <c r="I775" s="23">
        <f>ROUND(IF($A775 ='Inflation Constants Table'!$E$1,F775,F775*(_xlfn.XLOOKUP($A775,'Inflation Constants Table'!$A:$A,'Inflation Constants Table'!$B:$B,0))),0)</f>
        <v>0</v>
      </c>
      <c r="J775" s="23">
        <f>ROUND(IF($A775 ='Inflation Constants Table'!$E$1,G775,G775*(_xlfn.XLOOKUP($A775,'Inflation Constants Table'!$A:$A,'Inflation Constants Table'!$B:$B,0))),0)</f>
        <v>0</v>
      </c>
      <c r="K775" s="19">
        <f t="shared" si="38"/>
        <v>0</v>
      </c>
      <c r="L775" s="73">
        <f>_xlfn.XLOOKUP(A775,'SAPD GF as Pct of COSA GF'!A:A,'SAPD GF as Pct of COSA GF'!C:C)</f>
        <v>1610819494</v>
      </c>
      <c r="M775" s="19">
        <f t="shared" si="39"/>
        <v>0</v>
      </c>
    </row>
    <row r="776" spans="1:13">
      <c r="A776">
        <v>2020</v>
      </c>
      <c r="B776" t="s">
        <v>224</v>
      </c>
      <c r="C776" s="25" t="s">
        <v>199</v>
      </c>
      <c r="D776" s="25" t="s">
        <v>228</v>
      </c>
      <c r="F776" s="65">
        <v>70778</v>
      </c>
      <c r="G776" s="65">
        <f t="shared" si="37"/>
        <v>70778</v>
      </c>
      <c r="H776" s="23">
        <f>ROUND(IF($A776 ='Inflation Constants Table'!$E$1,E776,E776*(_xlfn.XLOOKUP($A776,'Inflation Constants Table'!$A:$A,'Inflation Constants Table'!$B:$B,0))),0)</f>
        <v>0</v>
      </c>
      <c r="I776" s="23">
        <f>ROUND(IF($A776 ='Inflation Constants Table'!$E$1,F776,F776*(_xlfn.XLOOKUP($A776,'Inflation Constants Table'!$A:$A,'Inflation Constants Table'!$B:$B,0))),0)</f>
        <v>89180</v>
      </c>
      <c r="J776" s="23">
        <f>ROUND(IF($A776 ='Inflation Constants Table'!$E$1,G776,G776*(_xlfn.XLOOKUP($A776,'Inflation Constants Table'!$A:$A,'Inflation Constants Table'!$B:$B,0))),0)</f>
        <v>89180</v>
      </c>
      <c r="K776" s="19">
        <f t="shared" si="38"/>
        <v>0</v>
      </c>
      <c r="L776" s="73">
        <f>_xlfn.XLOOKUP(A776,'SAPD GF as Pct of COSA GF'!A:A,'SAPD GF as Pct of COSA GF'!C:C)</f>
        <v>1610819494</v>
      </c>
      <c r="M776" s="19">
        <f t="shared" si="39"/>
        <v>5.5363124379968549E-5</v>
      </c>
    </row>
    <row r="777" spans="1:13">
      <c r="A777">
        <v>2020</v>
      </c>
      <c r="B777" t="s">
        <v>224</v>
      </c>
      <c r="C777" t="s">
        <v>159</v>
      </c>
      <c r="D777" s="25" t="s">
        <v>173</v>
      </c>
      <c r="F777" s="65">
        <v>32497</v>
      </c>
      <c r="G777" s="65">
        <f t="shared" si="37"/>
        <v>32497</v>
      </c>
      <c r="H777" s="23">
        <f>ROUND(IF($A777 ='Inflation Constants Table'!$E$1,E777,E777*(_xlfn.XLOOKUP($A777,'Inflation Constants Table'!$A:$A,'Inflation Constants Table'!$B:$B,0))),0)</f>
        <v>0</v>
      </c>
      <c r="I777" s="23">
        <f>ROUND(IF($A777 ='Inflation Constants Table'!$E$1,F777,F777*(_xlfn.XLOOKUP($A777,'Inflation Constants Table'!$A:$A,'Inflation Constants Table'!$B:$B,0))),0)</f>
        <v>40946</v>
      </c>
      <c r="J777" s="23">
        <f>ROUND(IF($A777 ='Inflation Constants Table'!$E$1,G777,G777*(_xlfn.XLOOKUP($A777,'Inflation Constants Table'!$A:$A,'Inflation Constants Table'!$B:$B,0))),0)</f>
        <v>40946</v>
      </c>
      <c r="K777" s="19">
        <f t="shared" si="38"/>
        <v>0</v>
      </c>
      <c r="L777" s="73">
        <f>_xlfn.XLOOKUP(A777,'SAPD GF as Pct of COSA GF'!A:A,'SAPD GF as Pct of COSA GF'!C:C)</f>
        <v>1610819494</v>
      </c>
      <c r="M777" s="19">
        <f t="shared" si="39"/>
        <v>2.5419359619445976E-5</v>
      </c>
    </row>
    <row r="778" spans="1:13">
      <c r="A778">
        <v>2020</v>
      </c>
      <c r="B778" t="s">
        <v>224</v>
      </c>
      <c r="C778" t="s">
        <v>159</v>
      </c>
      <c r="D778" s="25" t="s">
        <v>170</v>
      </c>
      <c r="F778" s="65">
        <v>4325</v>
      </c>
      <c r="G778" s="65">
        <f t="shared" si="37"/>
        <v>4325</v>
      </c>
      <c r="H778" s="23">
        <f>ROUND(IF($A778 ='Inflation Constants Table'!$E$1,E778,E778*(_xlfn.XLOOKUP($A778,'Inflation Constants Table'!$A:$A,'Inflation Constants Table'!$B:$B,0))),0)</f>
        <v>0</v>
      </c>
      <c r="I778" s="23">
        <f>ROUND(IF($A778 ='Inflation Constants Table'!$E$1,F778,F778*(_xlfn.XLOOKUP($A778,'Inflation Constants Table'!$A:$A,'Inflation Constants Table'!$B:$B,0))),0)</f>
        <v>5450</v>
      </c>
      <c r="J778" s="23">
        <f>ROUND(IF($A778 ='Inflation Constants Table'!$E$1,G778,G778*(_xlfn.XLOOKUP($A778,'Inflation Constants Table'!$A:$A,'Inflation Constants Table'!$B:$B,0))),0)</f>
        <v>5450</v>
      </c>
      <c r="K778" s="19">
        <f t="shared" si="38"/>
        <v>0</v>
      </c>
      <c r="L778" s="73">
        <f>_xlfn.XLOOKUP(A778,'SAPD GF as Pct of COSA GF'!A:A,'SAPD GF as Pct of COSA GF'!C:C)</f>
        <v>1610819494</v>
      </c>
      <c r="M778" s="19">
        <f t="shared" si="39"/>
        <v>3.3833710234450393E-6</v>
      </c>
    </row>
    <row r="779" spans="1:13">
      <c r="A779">
        <v>2020</v>
      </c>
      <c r="B779" t="s">
        <v>224</v>
      </c>
      <c r="C779" t="s">
        <v>159</v>
      </c>
      <c r="D779" s="25" t="s">
        <v>166</v>
      </c>
      <c r="F779" s="65">
        <v>115776</v>
      </c>
      <c r="G779" s="65">
        <f t="shared" si="37"/>
        <v>115776</v>
      </c>
      <c r="H779" s="23">
        <f>ROUND(IF($A779 ='Inflation Constants Table'!$E$1,E779,E779*(_xlfn.XLOOKUP($A779,'Inflation Constants Table'!$A:$A,'Inflation Constants Table'!$B:$B,0))),0)</f>
        <v>0</v>
      </c>
      <c r="I779" s="23">
        <f>ROUND(IF($A779 ='Inflation Constants Table'!$E$1,F779,F779*(_xlfn.XLOOKUP($A779,'Inflation Constants Table'!$A:$A,'Inflation Constants Table'!$B:$B,0))),0)</f>
        <v>145878</v>
      </c>
      <c r="J779" s="23">
        <f>ROUND(IF($A779 ='Inflation Constants Table'!$E$1,G779,G779*(_xlfn.XLOOKUP($A779,'Inflation Constants Table'!$A:$A,'Inflation Constants Table'!$B:$B,0))),0)</f>
        <v>145878</v>
      </c>
      <c r="K779" s="19">
        <f t="shared" si="38"/>
        <v>0</v>
      </c>
      <c r="L779" s="73">
        <f>_xlfn.XLOOKUP(A779,'SAPD GF as Pct of COSA GF'!A:A,'SAPD GF as Pct of COSA GF'!C:C)</f>
        <v>1610819494</v>
      </c>
      <c r="M779" s="19">
        <f t="shared" si="39"/>
        <v>9.0561357460204668E-5</v>
      </c>
    </row>
    <row r="780" spans="1:13">
      <c r="A780">
        <v>2020</v>
      </c>
      <c r="B780" t="s">
        <v>224</v>
      </c>
      <c r="C780" t="s">
        <v>159</v>
      </c>
      <c r="D780" s="25" t="s">
        <v>210</v>
      </c>
      <c r="F780" s="65">
        <v>599</v>
      </c>
      <c r="G780" s="65">
        <f t="shared" si="37"/>
        <v>599</v>
      </c>
      <c r="H780" s="23">
        <f>ROUND(IF($A780 ='Inflation Constants Table'!$E$1,E780,E780*(_xlfn.XLOOKUP($A780,'Inflation Constants Table'!$A:$A,'Inflation Constants Table'!$B:$B,0))),0)</f>
        <v>0</v>
      </c>
      <c r="I780" s="23">
        <f>ROUND(IF($A780 ='Inflation Constants Table'!$E$1,F780,F780*(_xlfn.XLOOKUP($A780,'Inflation Constants Table'!$A:$A,'Inflation Constants Table'!$B:$B,0))),0)</f>
        <v>755</v>
      </c>
      <c r="J780" s="23">
        <f>ROUND(IF($A780 ='Inflation Constants Table'!$E$1,G780,G780*(_xlfn.XLOOKUP($A780,'Inflation Constants Table'!$A:$A,'Inflation Constants Table'!$B:$B,0))),0)</f>
        <v>755</v>
      </c>
      <c r="K780" s="19">
        <f t="shared" si="38"/>
        <v>0</v>
      </c>
      <c r="L780" s="73">
        <f>_xlfn.XLOOKUP(A780,'SAPD GF as Pct of COSA GF'!A:A,'SAPD GF as Pct of COSA GF'!C:C)</f>
        <v>1610819494</v>
      </c>
      <c r="M780" s="19">
        <f t="shared" si="39"/>
        <v>4.6870552710110174E-7</v>
      </c>
    </row>
    <row r="781" spans="1:13">
      <c r="A781">
        <v>2020</v>
      </c>
      <c r="B781" t="s">
        <v>224</v>
      </c>
      <c r="C781" t="s">
        <v>159</v>
      </c>
      <c r="D781" s="25" t="s">
        <v>167</v>
      </c>
      <c r="F781" s="65">
        <v>2000</v>
      </c>
      <c r="G781" s="65">
        <f t="shared" si="37"/>
        <v>2000</v>
      </c>
      <c r="H781" s="23">
        <f>ROUND(IF($A781 ='Inflation Constants Table'!$E$1,E781,E781*(_xlfn.XLOOKUP($A781,'Inflation Constants Table'!$A:$A,'Inflation Constants Table'!$B:$B,0))),0)</f>
        <v>0</v>
      </c>
      <c r="I781" s="23">
        <f>ROUND(IF($A781 ='Inflation Constants Table'!$E$1,F781,F781*(_xlfn.XLOOKUP($A781,'Inflation Constants Table'!$A:$A,'Inflation Constants Table'!$B:$B,0))),0)</f>
        <v>2520</v>
      </c>
      <c r="J781" s="23">
        <f>ROUND(IF($A781 ='Inflation Constants Table'!$E$1,G781,G781*(_xlfn.XLOOKUP($A781,'Inflation Constants Table'!$A:$A,'Inflation Constants Table'!$B:$B,0))),0)</f>
        <v>2520</v>
      </c>
      <c r="K781" s="19">
        <f t="shared" si="38"/>
        <v>0</v>
      </c>
      <c r="L781" s="73">
        <f>_xlfn.XLOOKUP(A781,'SAPD GF as Pct of COSA GF'!A:A,'SAPD GF as Pct of COSA GF'!C:C)</f>
        <v>1610819494</v>
      </c>
      <c r="M781" s="19">
        <f t="shared" si="39"/>
        <v>1.5644210970791741E-6</v>
      </c>
    </row>
    <row r="782" spans="1:13">
      <c r="A782">
        <v>2020</v>
      </c>
      <c r="B782" t="s">
        <v>224</v>
      </c>
      <c r="C782" t="s">
        <v>159</v>
      </c>
      <c r="D782" s="25" t="s">
        <v>165</v>
      </c>
      <c r="F782" s="65">
        <v>1624</v>
      </c>
      <c r="G782" s="65">
        <f t="shared" si="37"/>
        <v>1624</v>
      </c>
      <c r="H782" s="23">
        <f>ROUND(IF($A782 ='Inflation Constants Table'!$E$1,E782,E782*(_xlfn.XLOOKUP($A782,'Inflation Constants Table'!$A:$A,'Inflation Constants Table'!$B:$B,0))),0)</f>
        <v>0</v>
      </c>
      <c r="I782" s="23">
        <f>ROUND(IF($A782 ='Inflation Constants Table'!$E$1,F782,F782*(_xlfn.XLOOKUP($A782,'Inflation Constants Table'!$A:$A,'Inflation Constants Table'!$B:$B,0))),0)</f>
        <v>2046</v>
      </c>
      <c r="J782" s="23">
        <f>ROUND(IF($A782 ='Inflation Constants Table'!$E$1,G782,G782*(_xlfn.XLOOKUP($A782,'Inflation Constants Table'!$A:$A,'Inflation Constants Table'!$B:$B,0))),0)</f>
        <v>2046</v>
      </c>
      <c r="K782" s="19">
        <f t="shared" si="38"/>
        <v>0</v>
      </c>
      <c r="L782" s="73">
        <f>_xlfn.XLOOKUP(A782,'SAPD GF as Pct of COSA GF'!A:A,'SAPD GF as Pct of COSA GF'!C:C)</f>
        <v>1610819494</v>
      </c>
      <c r="M782" s="19">
        <f t="shared" si="39"/>
        <v>1.2701609383428532E-6</v>
      </c>
    </row>
    <row r="783" spans="1:13">
      <c r="A783">
        <v>2020</v>
      </c>
      <c r="B783" t="s">
        <v>224</v>
      </c>
      <c r="C783" t="s">
        <v>159</v>
      </c>
      <c r="D783" s="25" t="s">
        <v>163</v>
      </c>
      <c r="F783" s="65">
        <v>5100</v>
      </c>
      <c r="G783" s="65">
        <f t="shared" si="37"/>
        <v>5100</v>
      </c>
      <c r="H783" s="23">
        <f>ROUND(IF($A783 ='Inflation Constants Table'!$E$1,E783,E783*(_xlfn.XLOOKUP($A783,'Inflation Constants Table'!$A:$A,'Inflation Constants Table'!$B:$B,0))),0)</f>
        <v>0</v>
      </c>
      <c r="I783" s="23">
        <f>ROUND(IF($A783 ='Inflation Constants Table'!$E$1,F783,F783*(_xlfn.XLOOKUP($A783,'Inflation Constants Table'!$A:$A,'Inflation Constants Table'!$B:$B,0))),0)</f>
        <v>6426</v>
      </c>
      <c r="J783" s="23">
        <f>ROUND(IF($A783 ='Inflation Constants Table'!$E$1,G783,G783*(_xlfn.XLOOKUP($A783,'Inflation Constants Table'!$A:$A,'Inflation Constants Table'!$B:$B,0))),0)</f>
        <v>6426</v>
      </c>
      <c r="K783" s="19">
        <f t="shared" si="38"/>
        <v>0</v>
      </c>
      <c r="L783" s="73">
        <f>_xlfn.XLOOKUP(A783,'SAPD GF as Pct of COSA GF'!A:A,'SAPD GF as Pct of COSA GF'!C:C)</f>
        <v>1610819494</v>
      </c>
      <c r="M783" s="19">
        <f t="shared" si="39"/>
        <v>3.9892737975518934E-6</v>
      </c>
    </row>
    <row r="784" spans="1:13">
      <c r="A784">
        <v>2020</v>
      </c>
      <c r="B784" t="s">
        <v>224</v>
      </c>
      <c r="C784" t="s">
        <v>159</v>
      </c>
      <c r="D784" s="25" t="s">
        <v>160</v>
      </c>
      <c r="F784" s="65">
        <v>1000</v>
      </c>
      <c r="G784" s="65">
        <f t="shared" si="37"/>
        <v>1000</v>
      </c>
      <c r="H784" s="23">
        <f>ROUND(IF($A784 ='Inflation Constants Table'!$E$1,E784,E784*(_xlfn.XLOOKUP($A784,'Inflation Constants Table'!$A:$A,'Inflation Constants Table'!$B:$B,0))),0)</f>
        <v>0</v>
      </c>
      <c r="I784" s="23">
        <f>ROUND(IF($A784 ='Inflation Constants Table'!$E$1,F784,F784*(_xlfn.XLOOKUP($A784,'Inflation Constants Table'!$A:$A,'Inflation Constants Table'!$B:$B,0))),0)</f>
        <v>1260</v>
      </c>
      <c r="J784" s="23">
        <f>ROUND(IF($A784 ='Inflation Constants Table'!$E$1,G784,G784*(_xlfn.XLOOKUP($A784,'Inflation Constants Table'!$A:$A,'Inflation Constants Table'!$B:$B,0))),0)</f>
        <v>1260</v>
      </c>
      <c r="K784" s="19">
        <f t="shared" si="38"/>
        <v>0</v>
      </c>
      <c r="L784" s="73">
        <f>_xlfn.XLOOKUP(A784,'SAPD GF as Pct of COSA GF'!A:A,'SAPD GF as Pct of COSA GF'!C:C)</f>
        <v>1610819494</v>
      </c>
      <c r="M784" s="19">
        <f t="shared" si="39"/>
        <v>7.8221054853958703E-7</v>
      </c>
    </row>
    <row r="785" spans="1:13">
      <c r="A785">
        <v>2020</v>
      </c>
      <c r="B785" t="s">
        <v>224</v>
      </c>
      <c r="C785" t="s">
        <v>159</v>
      </c>
      <c r="D785" s="25" t="s">
        <v>161</v>
      </c>
      <c r="F785" s="65">
        <v>73188</v>
      </c>
      <c r="G785" s="65">
        <f t="shared" si="37"/>
        <v>73188</v>
      </c>
      <c r="H785" s="23">
        <f>ROUND(IF($A785 ='Inflation Constants Table'!$E$1,E785,E785*(_xlfn.XLOOKUP($A785,'Inflation Constants Table'!$A:$A,'Inflation Constants Table'!$B:$B,0))),0)</f>
        <v>0</v>
      </c>
      <c r="I785" s="23">
        <f>ROUND(IF($A785 ='Inflation Constants Table'!$E$1,F785,F785*(_xlfn.XLOOKUP($A785,'Inflation Constants Table'!$A:$A,'Inflation Constants Table'!$B:$B,0))),0)</f>
        <v>92217</v>
      </c>
      <c r="J785" s="23">
        <f>ROUND(IF($A785 ='Inflation Constants Table'!$E$1,G785,G785*(_xlfn.XLOOKUP($A785,'Inflation Constants Table'!$A:$A,'Inflation Constants Table'!$B:$B,0))),0)</f>
        <v>92217</v>
      </c>
      <c r="K785" s="19">
        <f t="shared" si="38"/>
        <v>0</v>
      </c>
      <c r="L785" s="73">
        <f>_xlfn.XLOOKUP(A785,'SAPD GF as Pct of COSA GF'!A:A,'SAPD GF as Pct of COSA GF'!C:C)</f>
        <v>1610819494</v>
      </c>
      <c r="M785" s="19">
        <f t="shared" si="39"/>
        <v>5.7248500122758011E-5</v>
      </c>
    </row>
    <row r="786" spans="1:13">
      <c r="A786">
        <v>2020</v>
      </c>
      <c r="B786" t="s">
        <v>224</v>
      </c>
      <c r="C786" t="s">
        <v>159</v>
      </c>
      <c r="D786" s="25" t="s">
        <v>164</v>
      </c>
      <c r="F786" s="65">
        <v>10185</v>
      </c>
      <c r="G786" s="65">
        <f t="shared" si="37"/>
        <v>10185</v>
      </c>
      <c r="H786" s="23">
        <f>ROUND(IF($A786 ='Inflation Constants Table'!$E$1,E786,E786*(_xlfn.XLOOKUP($A786,'Inflation Constants Table'!$A:$A,'Inflation Constants Table'!$B:$B,0))),0)</f>
        <v>0</v>
      </c>
      <c r="I786" s="23">
        <f>ROUND(IF($A786 ='Inflation Constants Table'!$E$1,F786,F786*(_xlfn.XLOOKUP($A786,'Inflation Constants Table'!$A:$A,'Inflation Constants Table'!$B:$B,0))),0)</f>
        <v>12833</v>
      </c>
      <c r="J786" s="23">
        <f>ROUND(IF($A786 ='Inflation Constants Table'!$E$1,G786,G786*(_xlfn.XLOOKUP($A786,'Inflation Constants Table'!$A:$A,'Inflation Constants Table'!$B:$B,0))),0)</f>
        <v>12833</v>
      </c>
      <c r="K786" s="19">
        <f t="shared" si="38"/>
        <v>0</v>
      </c>
      <c r="L786" s="73">
        <f>_xlfn.XLOOKUP(A786,'SAPD GF as Pct of COSA GF'!A:A,'SAPD GF as Pct of COSA GF'!C:C)</f>
        <v>1610819494</v>
      </c>
      <c r="M786" s="19">
        <f t="shared" si="39"/>
        <v>7.9667523566734294E-6</v>
      </c>
    </row>
    <row r="787" spans="1:13">
      <c r="A787">
        <v>2020</v>
      </c>
      <c r="B787" t="s">
        <v>224</v>
      </c>
      <c r="C787" t="s">
        <v>159</v>
      </c>
      <c r="D787" s="25" t="s">
        <v>172</v>
      </c>
      <c r="F787" s="65">
        <v>206316</v>
      </c>
      <c r="G787" s="65">
        <f t="shared" si="37"/>
        <v>206316</v>
      </c>
      <c r="H787" s="23">
        <f>ROUND(IF($A787 ='Inflation Constants Table'!$E$1,E787,E787*(_xlfn.XLOOKUP($A787,'Inflation Constants Table'!$A:$A,'Inflation Constants Table'!$B:$B,0))),0)</f>
        <v>0</v>
      </c>
      <c r="I787" s="23">
        <f>ROUND(IF($A787 ='Inflation Constants Table'!$E$1,F787,F787*(_xlfn.XLOOKUP($A787,'Inflation Constants Table'!$A:$A,'Inflation Constants Table'!$B:$B,0))),0)</f>
        <v>259958</v>
      </c>
      <c r="J787" s="23">
        <f>ROUND(IF($A787 ='Inflation Constants Table'!$E$1,G787,G787*(_xlfn.XLOOKUP($A787,'Inflation Constants Table'!$A:$A,'Inflation Constants Table'!$B:$B,0))),0)</f>
        <v>259958</v>
      </c>
      <c r="K787" s="19">
        <f t="shared" si="38"/>
        <v>0</v>
      </c>
      <c r="L787" s="73">
        <f>_xlfn.XLOOKUP(A787,'SAPD GF as Pct of COSA GF'!A:A,'SAPD GF as Pct of COSA GF'!C:C)</f>
        <v>1610819494</v>
      </c>
      <c r="M787" s="19">
        <f t="shared" si="39"/>
        <v>1.6138245220416981E-4</v>
      </c>
    </row>
    <row r="788" spans="1:13">
      <c r="A788">
        <v>2020</v>
      </c>
      <c r="B788" t="s">
        <v>224</v>
      </c>
      <c r="C788" s="25" t="s">
        <v>130</v>
      </c>
      <c r="D788" s="25" t="s">
        <v>158</v>
      </c>
      <c r="F788" s="65">
        <v>3892</v>
      </c>
      <c r="G788" s="65">
        <f t="shared" si="37"/>
        <v>3892</v>
      </c>
      <c r="H788" s="23">
        <f>ROUND(IF($A788 ='Inflation Constants Table'!$E$1,E788,E788*(_xlfn.XLOOKUP($A788,'Inflation Constants Table'!$A:$A,'Inflation Constants Table'!$B:$B,0))),0)</f>
        <v>0</v>
      </c>
      <c r="I788" s="23">
        <f>ROUND(IF($A788 ='Inflation Constants Table'!$E$1,F788,F788*(_xlfn.XLOOKUP($A788,'Inflation Constants Table'!$A:$A,'Inflation Constants Table'!$B:$B,0))),0)</f>
        <v>4904</v>
      </c>
      <c r="J788" s="23">
        <f>ROUND(IF($A788 ='Inflation Constants Table'!$E$1,G788,G788*(_xlfn.XLOOKUP($A788,'Inflation Constants Table'!$A:$A,'Inflation Constants Table'!$B:$B,0))),0)</f>
        <v>4904</v>
      </c>
      <c r="K788" s="19">
        <f t="shared" si="38"/>
        <v>0</v>
      </c>
      <c r="L788" s="73">
        <f>_xlfn.XLOOKUP(A788,'SAPD GF as Pct of COSA GF'!A:A,'SAPD GF as Pct of COSA GF'!C:C)</f>
        <v>1610819494</v>
      </c>
      <c r="M788" s="19">
        <f t="shared" si="39"/>
        <v>3.0444131190778845E-6</v>
      </c>
    </row>
    <row r="789" spans="1:13">
      <c r="A789">
        <v>2020</v>
      </c>
      <c r="B789" t="s">
        <v>224</v>
      </c>
      <c r="C789" s="25" t="s">
        <v>130</v>
      </c>
      <c r="D789" s="25" t="s">
        <v>140</v>
      </c>
      <c r="F789" s="65">
        <v>5150</v>
      </c>
      <c r="G789" s="65">
        <f t="shared" si="37"/>
        <v>5150</v>
      </c>
      <c r="H789" s="23">
        <f>ROUND(IF($A789 ='Inflation Constants Table'!$E$1,E789,E789*(_xlfn.XLOOKUP($A789,'Inflation Constants Table'!$A:$A,'Inflation Constants Table'!$B:$B,0))),0)</f>
        <v>0</v>
      </c>
      <c r="I789" s="23">
        <f>ROUND(IF($A789 ='Inflation Constants Table'!$E$1,F789,F789*(_xlfn.XLOOKUP($A789,'Inflation Constants Table'!$A:$A,'Inflation Constants Table'!$B:$B,0))),0)</f>
        <v>6489</v>
      </c>
      <c r="J789" s="23">
        <f>ROUND(IF($A789 ='Inflation Constants Table'!$E$1,G789,G789*(_xlfn.XLOOKUP($A789,'Inflation Constants Table'!$A:$A,'Inflation Constants Table'!$B:$B,0))),0)</f>
        <v>6489</v>
      </c>
      <c r="K789" s="19">
        <f t="shared" si="38"/>
        <v>0</v>
      </c>
      <c r="L789" s="73">
        <f>_xlfn.XLOOKUP(A789,'SAPD GF as Pct of COSA GF'!A:A,'SAPD GF as Pct of COSA GF'!C:C)</f>
        <v>1610819494</v>
      </c>
      <c r="M789" s="19">
        <f t="shared" si="39"/>
        <v>4.0283843249788733E-6</v>
      </c>
    </row>
    <row r="790" spans="1:13">
      <c r="A790">
        <v>2020</v>
      </c>
      <c r="B790" t="s">
        <v>224</v>
      </c>
      <c r="C790" s="25" t="s">
        <v>130</v>
      </c>
      <c r="D790" s="25" t="s">
        <v>147</v>
      </c>
      <c r="F790" s="65">
        <v>16681</v>
      </c>
      <c r="G790" s="65">
        <f t="shared" si="37"/>
        <v>16681</v>
      </c>
      <c r="H790" s="23">
        <f>ROUND(IF($A790 ='Inflation Constants Table'!$E$1,E790,E790*(_xlfn.XLOOKUP($A790,'Inflation Constants Table'!$A:$A,'Inflation Constants Table'!$B:$B,0))),0)</f>
        <v>0</v>
      </c>
      <c r="I790" s="23">
        <f>ROUND(IF($A790 ='Inflation Constants Table'!$E$1,F790,F790*(_xlfn.XLOOKUP($A790,'Inflation Constants Table'!$A:$A,'Inflation Constants Table'!$B:$B,0))),0)</f>
        <v>21018</v>
      </c>
      <c r="J790" s="23">
        <f>ROUND(IF($A790 ='Inflation Constants Table'!$E$1,G790,G790*(_xlfn.XLOOKUP($A790,'Inflation Constants Table'!$A:$A,'Inflation Constants Table'!$B:$B,0))),0)</f>
        <v>21018</v>
      </c>
      <c r="K790" s="19">
        <f t="shared" si="38"/>
        <v>0</v>
      </c>
      <c r="L790" s="73">
        <f>_xlfn.XLOOKUP(A790,'SAPD GF as Pct of COSA GF'!A:A,'SAPD GF as Pct of COSA GF'!C:C)</f>
        <v>1610819494</v>
      </c>
      <c r="M790" s="19">
        <f t="shared" si="39"/>
        <v>1.3048016912067491E-5</v>
      </c>
    </row>
    <row r="791" spans="1:13">
      <c r="A791">
        <v>2020</v>
      </c>
      <c r="B791" t="s">
        <v>224</v>
      </c>
      <c r="C791" s="25" t="s">
        <v>130</v>
      </c>
      <c r="D791" s="25" t="s">
        <v>131</v>
      </c>
      <c r="F791" s="65">
        <v>8300</v>
      </c>
      <c r="G791" s="65">
        <f t="shared" si="37"/>
        <v>8300</v>
      </c>
      <c r="H791" s="23">
        <f>ROUND(IF($A791 ='Inflation Constants Table'!$E$1,E791,E791*(_xlfn.XLOOKUP($A791,'Inflation Constants Table'!$A:$A,'Inflation Constants Table'!$B:$B,0))),0)</f>
        <v>0</v>
      </c>
      <c r="I791" s="23">
        <f>ROUND(IF($A791 ='Inflation Constants Table'!$E$1,F791,F791*(_xlfn.XLOOKUP($A791,'Inflation Constants Table'!$A:$A,'Inflation Constants Table'!$B:$B,0))),0)</f>
        <v>10458</v>
      </c>
      <c r="J791" s="23">
        <f>ROUND(IF($A791 ='Inflation Constants Table'!$E$1,G791,G791*(_xlfn.XLOOKUP($A791,'Inflation Constants Table'!$A:$A,'Inflation Constants Table'!$B:$B,0))),0)</f>
        <v>10458</v>
      </c>
      <c r="K791" s="19">
        <f t="shared" si="38"/>
        <v>0</v>
      </c>
      <c r="L791" s="73">
        <f>_xlfn.XLOOKUP(A791,'SAPD GF as Pct of COSA GF'!A:A,'SAPD GF as Pct of COSA GF'!C:C)</f>
        <v>1610819494</v>
      </c>
      <c r="M791" s="19">
        <f t="shared" si="39"/>
        <v>6.4923475528785724E-6</v>
      </c>
    </row>
    <row r="792" spans="1:13">
      <c r="A792">
        <v>2020</v>
      </c>
      <c r="B792" t="s">
        <v>224</v>
      </c>
      <c r="C792" s="25" t="s">
        <v>130</v>
      </c>
      <c r="D792" s="25" t="s">
        <v>132</v>
      </c>
      <c r="F792" s="65">
        <v>24916</v>
      </c>
      <c r="G792" s="65">
        <f t="shared" si="37"/>
        <v>24916</v>
      </c>
      <c r="H792" s="23">
        <f>ROUND(IF($A792 ='Inflation Constants Table'!$E$1,E792,E792*(_xlfn.XLOOKUP($A792,'Inflation Constants Table'!$A:$A,'Inflation Constants Table'!$B:$B,0))),0)</f>
        <v>0</v>
      </c>
      <c r="I792" s="23">
        <f>ROUND(IF($A792 ='Inflation Constants Table'!$E$1,F792,F792*(_xlfn.XLOOKUP($A792,'Inflation Constants Table'!$A:$A,'Inflation Constants Table'!$B:$B,0))),0)</f>
        <v>31394</v>
      </c>
      <c r="J792" s="23">
        <f>ROUND(IF($A792 ='Inflation Constants Table'!$E$1,G792,G792*(_xlfn.XLOOKUP($A792,'Inflation Constants Table'!$A:$A,'Inflation Constants Table'!$B:$B,0))),0)</f>
        <v>31394</v>
      </c>
      <c r="K792" s="19">
        <f t="shared" si="38"/>
        <v>0</v>
      </c>
      <c r="L792" s="73">
        <f>_xlfn.XLOOKUP(A792,'SAPD GF as Pct of COSA GF'!A:A,'SAPD GF as Pct of COSA GF'!C:C)</f>
        <v>1610819494</v>
      </c>
      <c r="M792" s="19">
        <f t="shared" si="39"/>
        <v>1.9489458699088725E-5</v>
      </c>
    </row>
    <row r="793" spans="1:13">
      <c r="A793">
        <v>2020</v>
      </c>
      <c r="B793" t="s">
        <v>224</v>
      </c>
      <c r="C793" s="25" t="s">
        <v>130</v>
      </c>
      <c r="D793" s="25" t="s">
        <v>152</v>
      </c>
      <c r="F793" s="65">
        <v>575</v>
      </c>
      <c r="G793" s="65">
        <f t="shared" si="37"/>
        <v>575</v>
      </c>
      <c r="H793" s="23">
        <f>ROUND(IF($A793 ='Inflation Constants Table'!$E$1,E793,E793*(_xlfn.XLOOKUP($A793,'Inflation Constants Table'!$A:$A,'Inflation Constants Table'!$B:$B,0))),0)</f>
        <v>0</v>
      </c>
      <c r="I793" s="23">
        <f>ROUND(IF($A793 ='Inflation Constants Table'!$E$1,F793,F793*(_xlfn.XLOOKUP($A793,'Inflation Constants Table'!$A:$A,'Inflation Constants Table'!$B:$B,0))),0)</f>
        <v>725</v>
      </c>
      <c r="J793" s="23">
        <f>ROUND(IF($A793 ='Inflation Constants Table'!$E$1,G793,G793*(_xlfn.XLOOKUP($A793,'Inflation Constants Table'!$A:$A,'Inflation Constants Table'!$B:$B,0))),0)</f>
        <v>725</v>
      </c>
      <c r="K793" s="19">
        <f t="shared" si="38"/>
        <v>0</v>
      </c>
      <c r="L793" s="73">
        <f>_xlfn.XLOOKUP(A793,'SAPD GF as Pct of COSA GF'!A:A,'SAPD GF as Pct of COSA GF'!C:C)</f>
        <v>1610819494</v>
      </c>
      <c r="M793" s="19">
        <f t="shared" si="39"/>
        <v>4.5008146642158777E-7</v>
      </c>
    </row>
    <row r="794" spans="1:13">
      <c r="A794">
        <v>2020</v>
      </c>
      <c r="B794" t="s">
        <v>224</v>
      </c>
      <c r="C794" s="25" t="s">
        <v>130</v>
      </c>
      <c r="D794" s="25" t="s">
        <v>146</v>
      </c>
      <c r="F794" s="65">
        <v>20400</v>
      </c>
      <c r="G794" s="65">
        <f t="shared" si="37"/>
        <v>20400</v>
      </c>
      <c r="H794" s="23">
        <f>ROUND(IF($A794 ='Inflation Constants Table'!$E$1,E794,E794*(_xlfn.XLOOKUP($A794,'Inflation Constants Table'!$A:$A,'Inflation Constants Table'!$B:$B,0))),0)</f>
        <v>0</v>
      </c>
      <c r="I794" s="23">
        <f>ROUND(IF($A794 ='Inflation Constants Table'!$E$1,F794,F794*(_xlfn.XLOOKUP($A794,'Inflation Constants Table'!$A:$A,'Inflation Constants Table'!$B:$B,0))),0)</f>
        <v>25704</v>
      </c>
      <c r="J794" s="23">
        <f>ROUND(IF($A794 ='Inflation Constants Table'!$E$1,G794,G794*(_xlfn.XLOOKUP($A794,'Inflation Constants Table'!$A:$A,'Inflation Constants Table'!$B:$B,0))),0)</f>
        <v>25704</v>
      </c>
      <c r="K794" s="19">
        <f t="shared" si="38"/>
        <v>0</v>
      </c>
      <c r="L794" s="73">
        <f>_xlfn.XLOOKUP(A794,'SAPD GF as Pct of COSA GF'!A:A,'SAPD GF as Pct of COSA GF'!C:C)</f>
        <v>1610819494</v>
      </c>
      <c r="M794" s="19">
        <f t="shared" si="39"/>
        <v>1.5957095190207574E-5</v>
      </c>
    </row>
    <row r="795" spans="1:13">
      <c r="A795">
        <v>2020</v>
      </c>
      <c r="B795" t="s">
        <v>224</v>
      </c>
      <c r="C795" s="25" t="s">
        <v>130</v>
      </c>
      <c r="D795" s="25" t="s">
        <v>145</v>
      </c>
      <c r="F795" s="65">
        <v>33842</v>
      </c>
      <c r="G795" s="65">
        <f t="shared" si="37"/>
        <v>33842</v>
      </c>
      <c r="H795" s="23">
        <f>ROUND(IF($A795 ='Inflation Constants Table'!$E$1,E795,E795*(_xlfn.XLOOKUP($A795,'Inflation Constants Table'!$A:$A,'Inflation Constants Table'!$B:$B,0))),0)</f>
        <v>0</v>
      </c>
      <c r="I795" s="23">
        <f>ROUND(IF($A795 ='Inflation Constants Table'!$E$1,F795,F795*(_xlfn.XLOOKUP($A795,'Inflation Constants Table'!$A:$A,'Inflation Constants Table'!$B:$B,0))),0)</f>
        <v>42641</v>
      </c>
      <c r="J795" s="23">
        <f>ROUND(IF($A795 ='Inflation Constants Table'!$E$1,G795,G795*(_xlfn.XLOOKUP($A795,'Inflation Constants Table'!$A:$A,'Inflation Constants Table'!$B:$B,0))),0)</f>
        <v>42641</v>
      </c>
      <c r="K795" s="19">
        <f t="shared" si="38"/>
        <v>0</v>
      </c>
      <c r="L795" s="73">
        <f>_xlfn.XLOOKUP(A795,'SAPD GF as Pct of COSA GF'!A:A,'SAPD GF as Pct of COSA GF'!C:C)</f>
        <v>1610819494</v>
      </c>
      <c r="M795" s="19">
        <f t="shared" si="39"/>
        <v>2.6471619047838514E-5</v>
      </c>
    </row>
    <row r="796" spans="1:13">
      <c r="A796">
        <v>2020</v>
      </c>
      <c r="B796" t="s">
        <v>224</v>
      </c>
      <c r="C796" s="25" t="s">
        <v>130</v>
      </c>
      <c r="D796" s="25" t="s">
        <v>149</v>
      </c>
      <c r="F796" s="65">
        <v>3800</v>
      </c>
      <c r="G796" s="65">
        <f t="shared" si="37"/>
        <v>3800</v>
      </c>
      <c r="H796" s="23">
        <f>ROUND(IF($A796 ='Inflation Constants Table'!$E$1,E796,E796*(_xlfn.XLOOKUP($A796,'Inflation Constants Table'!$A:$A,'Inflation Constants Table'!$B:$B,0))),0)</f>
        <v>0</v>
      </c>
      <c r="I796" s="23">
        <f>ROUND(IF($A796 ='Inflation Constants Table'!$E$1,F796,F796*(_xlfn.XLOOKUP($A796,'Inflation Constants Table'!$A:$A,'Inflation Constants Table'!$B:$B,0))),0)</f>
        <v>4788</v>
      </c>
      <c r="J796" s="23">
        <f>ROUND(IF($A796 ='Inflation Constants Table'!$E$1,G796,G796*(_xlfn.XLOOKUP($A796,'Inflation Constants Table'!$A:$A,'Inflation Constants Table'!$B:$B,0))),0)</f>
        <v>4788</v>
      </c>
      <c r="K796" s="19">
        <f t="shared" si="38"/>
        <v>0</v>
      </c>
      <c r="L796" s="73">
        <f>_xlfn.XLOOKUP(A796,'SAPD GF as Pct of COSA GF'!A:A,'SAPD GF as Pct of COSA GF'!C:C)</f>
        <v>1610819494</v>
      </c>
      <c r="M796" s="19">
        <f t="shared" si="39"/>
        <v>2.9724000844504305E-6</v>
      </c>
    </row>
    <row r="797" spans="1:13">
      <c r="A797">
        <v>2020</v>
      </c>
      <c r="B797" t="s">
        <v>224</v>
      </c>
      <c r="C797" s="25" t="s">
        <v>130</v>
      </c>
      <c r="D797" s="25" t="s">
        <v>150</v>
      </c>
      <c r="F797" s="65">
        <v>97060</v>
      </c>
      <c r="G797" s="65">
        <f t="shared" si="37"/>
        <v>97060</v>
      </c>
      <c r="H797" s="23">
        <f>ROUND(IF($A797 ='Inflation Constants Table'!$E$1,E797,E797*(_xlfn.XLOOKUP($A797,'Inflation Constants Table'!$A:$A,'Inflation Constants Table'!$B:$B,0))),0)</f>
        <v>0</v>
      </c>
      <c r="I797" s="23">
        <f>ROUND(IF($A797 ='Inflation Constants Table'!$E$1,F797,F797*(_xlfn.XLOOKUP($A797,'Inflation Constants Table'!$A:$A,'Inflation Constants Table'!$B:$B,0))),0)</f>
        <v>122296</v>
      </c>
      <c r="J797" s="23">
        <f>ROUND(IF($A797 ='Inflation Constants Table'!$E$1,G797,G797*(_xlfn.XLOOKUP($A797,'Inflation Constants Table'!$A:$A,'Inflation Constants Table'!$B:$B,0))),0)</f>
        <v>122296</v>
      </c>
      <c r="K797" s="19">
        <f t="shared" si="38"/>
        <v>0</v>
      </c>
      <c r="L797" s="73">
        <f>_xlfn.XLOOKUP(A797,'SAPD GF as Pct of COSA GF'!A:A,'SAPD GF as Pct of COSA GF'!C:C)</f>
        <v>1610819494</v>
      </c>
      <c r="M797" s="19">
        <f t="shared" si="39"/>
        <v>7.592160416206137E-5</v>
      </c>
    </row>
    <row r="798" spans="1:13">
      <c r="A798">
        <v>2020</v>
      </c>
      <c r="B798" t="s">
        <v>224</v>
      </c>
      <c r="C798" s="25" t="s">
        <v>130</v>
      </c>
      <c r="D798" s="25" t="s">
        <v>139</v>
      </c>
      <c r="F798" s="65">
        <v>900</v>
      </c>
      <c r="G798" s="65">
        <f t="shared" si="37"/>
        <v>900</v>
      </c>
      <c r="H798" s="23">
        <f>ROUND(IF($A798 ='Inflation Constants Table'!$E$1,E798,E798*(_xlfn.XLOOKUP($A798,'Inflation Constants Table'!$A:$A,'Inflation Constants Table'!$B:$B,0))),0)</f>
        <v>0</v>
      </c>
      <c r="I798" s="23">
        <f>ROUND(IF($A798 ='Inflation Constants Table'!$E$1,F798,F798*(_xlfn.XLOOKUP($A798,'Inflation Constants Table'!$A:$A,'Inflation Constants Table'!$B:$B,0))),0)</f>
        <v>1134</v>
      </c>
      <c r="J798" s="23">
        <f>ROUND(IF($A798 ='Inflation Constants Table'!$E$1,G798,G798*(_xlfn.XLOOKUP($A798,'Inflation Constants Table'!$A:$A,'Inflation Constants Table'!$B:$B,0))),0)</f>
        <v>1134</v>
      </c>
      <c r="K798" s="19">
        <f t="shared" si="38"/>
        <v>0</v>
      </c>
      <c r="L798" s="73">
        <f>_xlfn.XLOOKUP(A798,'SAPD GF as Pct of COSA GF'!A:A,'SAPD GF as Pct of COSA GF'!C:C)</f>
        <v>1610819494</v>
      </c>
      <c r="M798" s="19">
        <f t="shared" si="39"/>
        <v>7.0398949368562834E-7</v>
      </c>
    </row>
    <row r="799" spans="1:13">
      <c r="A799">
        <v>2020</v>
      </c>
      <c r="B799" t="s">
        <v>224</v>
      </c>
      <c r="C799" s="25" t="s">
        <v>130</v>
      </c>
      <c r="D799" s="25" t="s">
        <v>148</v>
      </c>
      <c r="F799" s="65">
        <v>0</v>
      </c>
      <c r="G799" s="65">
        <f t="shared" si="37"/>
        <v>0</v>
      </c>
      <c r="H799" s="23">
        <f>ROUND(IF($A799 ='Inflation Constants Table'!$E$1,E799,E799*(_xlfn.XLOOKUP($A799,'Inflation Constants Table'!$A:$A,'Inflation Constants Table'!$B:$B,0))),0)</f>
        <v>0</v>
      </c>
      <c r="I799" s="23">
        <f>ROUND(IF($A799 ='Inflation Constants Table'!$E$1,F799,F799*(_xlfn.XLOOKUP($A799,'Inflation Constants Table'!$A:$A,'Inflation Constants Table'!$B:$B,0))),0)</f>
        <v>0</v>
      </c>
      <c r="J799" s="23">
        <f>ROUND(IF($A799 ='Inflation Constants Table'!$E$1,G799,G799*(_xlfn.XLOOKUP($A799,'Inflation Constants Table'!$A:$A,'Inflation Constants Table'!$B:$B,0))),0)</f>
        <v>0</v>
      </c>
      <c r="K799" s="19">
        <f t="shared" si="38"/>
        <v>0</v>
      </c>
      <c r="L799" s="73">
        <f>_xlfn.XLOOKUP(A799,'SAPD GF as Pct of COSA GF'!A:A,'SAPD GF as Pct of COSA GF'!C:C)</f>
        <v>1610819494</v>
      </c>
      <c r="M799" s="19">
        <f t="shared" si="39"/>
        <v>0</v>
      </c>
    </row>
    <row r="800" spans="1:13">
      <c r="A800">
        <v>2020</v>
      </c>
      <c r="B800" t="s">
        <v>224</v>
      </c>
      <c r="C800" s="25" t="s">
        <v>130</v>
      </c>
      <c r="D800" s="25" t="s">
        <v>153</v>
      </c>
      <c r="F800" s="65">
        <v>4463</v>
      </c>
      <c r="G800" s="65">
        <f t="shared" si="37"/>
        <v>4463</v>
      </c>
      <c r="H800" s="23">
        <f>ROUND(IF($A800 ='Inflation Constants Table'!$E$1,E800,E800*(_xlfn.XLOOKUP($A800,'Inflation Constants Table'!$A:$A,'Inflation Constants Table'!$B:$B,0))),0)</f>
        <v>0</v>
      </c>
      <c r="I800" s="23">
        <f>ROUND(IF($A800 ='Inflation Constants Table'!$E$1,F800,F800*(_xlfn.XLOOKUP($A800,'Inflation Constants Table'!$A:$A,'Inflation Constants Table'!$B:$B,0))),0)</f>
        <v>5623</v>
      </c>
      <c r="J800" s="23">
        <f>ROUND(IF($A800 ='Inflation Constants Table'!$E$1,G800,G800*(_xlfn.XLOOKUP($A800,'Inflation Constants Table'!$A:$A,'Inflation Constants Table'!$B:$B,0))),0)</f>
        <v>5623</v>
      </c>
      <c r="K800" s="19">
        <f t="shared" si="38"/>
        <v>0</v>
      </c>
      <c r="L800" s="73">
        <f>_xlfn.XLOOKUP(A800,'SAPD GF as Pct of COSA GF'!A:A,'SAPD GF as Pct of COSA GF'!C:C)</f>
        <v>1610819494</v>
      </c>
      <c r="M800" s="19">
        <f t="shared" si="39"/>
        <v>3.4907697733635699E-6</v>
      </c>
    </row>
    <row r="801" spans="1:13">
      <c r="A801">
        <v>2020</v>
      </c>
      <c r="B801" t="s">
        <v>224</v>
      </c>
      <c r="C801" t="s">
        <v>177</v>
      </c>
      <c r="D801" s="25" t="s">
        <v>189</v>
      </c>
      <c r="F801" s="65">
        <v>12408</v>
      </c>
      <c r="G801" s="65">
        <f t="shared" si="37"/>
        <v>12408</v>
      </c>
      <c r="H801" s="23">
        <f>ROUND(IF($A801 ='Inflation Constants Table'!$E$1,E801,E801*(_xlfn.XLOOKUP($A801,'Inflation Constants Table'!$A:$A,'Inflation Constants Table'!$B:$B,0))),0)</f>
        <v>0</v>
      </c>
      <c r="I801" s="23">
        <f>ROUND(IF($A801 ='Inflation Constants Table'!$E$1,F801,F801*(_xlfn.XLOOKUP($A801,'Inflation Constants Table'!$A:$A,'Inflation Constants Table'!$B:$B,0))),0)</f>
        <v>15634</v>
      </c>
      <c r="J801" s="23">
        <f>ROUND(IF($A801 ='Inflation Constants Table'!$E$1,G801,G801*(_xlfn.XLOOKUP($A801,'Inflation Constants Table'!$A:$A,'Inflation Constants Table'!$B:$B,0))),0)</f>
        <v>15634</v>
      </c>
      <c r="K801" s="19">
        <f t="shared" si="38"/>
        <v>0</v>
      </c>
      <c r="L801" s="73">
        <f>_xlfn.XLOOKUP(A801,'SAPD GF as Pct of COSA GF'!A:A,'SAPD GF as Pct of COSA GF'!C:C)</f>
        <v>1610819494</v>
      </c>
      <c r="M801" s="19">
        <f t="shared" si="39"/>
        <v>9.7056188221173833E-6</v>
      </c>
    </row>
    <row r="802" spans="1:13">
      <c r="A802">
        <v>2020</v>
      </c>
      <c r="B802" t="s">
        <v>224</v>
      </c>
      <c r="C802" t="s">
        <v>177</v>
      </c>
      <c r="D802" s="25" t="s">
        <v>196</v>
      </c>
      <c r="F802" s="65">
        <v>0</v>
      </c>
      <c r="G802" s="65">
        <f t="shared" si="37"/>
        <v>0</v>
      </c>
      <c r="H802" s="23">
        <f>ROUND(IF($A802 ='Inflation Constants Table'!$E$1,E802,E802*(_xlfn.XLOOKUP($A802,'Inflation Constants Table'!$A:$A,'Inflation Constants Table'!$B:$B,0))),0)</f>
        <v>0</v>
      </c>
      <c r="I802" s="23">
        <f>ROUND(IF($A802 ='Inflation Constants Table'!$E$1,F802,F802*(_xlfn.XLOOKUP($A802,'Inflation Constants Table'!$A:$A,'Inflation Constants Table'!$B:$B,0))),0)</f>
        <v>0</v>
      </c>
      <c r="J802" s="23">
        <f>ROUND(IF($A802 ='Inflation Constants Table'!$E$1,G802,G802*(_xlfn.XLOOKUP($A802,'Inflation Constants Table'!$A:$A,'Inflation Constants Table'!$B:$B,0))),0)</f>
        <v>0</v>
      </c>
      <c r="K802" s="19">
        <f t="shared" si="38"/>
        <v>0</v>
      </c>
      <c r="L802" s="73">
        <f>_xlfn.XLOOKUP(A802,'SAPD GF as Pct of COSA GF'!A:A,'SAPD GF as Pct of COSA GF'!C:C)</f>
        <v>1610819494</v>
      </c>
      <c r="M802" s="19">
        <f t="shared" si="39"/>
        <v>0</v>
      </c>
    </row>
    <row r="803" spans="1:13">
      <c r="A803">
        <v>2020</v>
      </c>
      <c r="B803" t="s">
        <v>224</v>
      </c>
      <c r="C803" t="s">
        <v>177</v>
      </c>
      <c r="D803" s="25" t="s">
        <v>182</v>
      </c>
      <c r="F803" s="65">
        <v>310</v>
      </c>
      <c r="G803" s="65">
        <f t="shared" si="37"/>
        <v>310</v>
      </c>
      <c r="H803" s="23">
        <f>ROUND(IF($A803 ='Inflation Constants Table'!$E$1,E803,E803*(_xlfn.XLOOKUP($A803,'Inflation Constants Table'!$A:$A,'Inflation Constants Table'!$B:$B,0))),0)</f>
        <v>0</v>
      </c>
      <c r="I803" s="23">
        <f>ROUND(IF($A803 ='Inflation Constants Table'!$E$1,F803,F803*(_xlfn.XLOOKUP($A803,'Inflation Constants Table'!$A:$A,'Inflation Constants Table'!$B:$B,0))),0)</f>
        <v>391</v>
      </c>
      <c r="J803" s="23">
        <f>ROUND(IF($A803 ='Inflation Constants Table'!$E$1,G803,G803*(_xlfn.XLOOKUP($A803,'Inflation Constants Table'!$A:$A,'Inflation Constants Table'!$B:$B,0))),0)</f>
        <v>391</v>
      </c>
      <c r="K803" s="19">
        <f t="shared" si="38"/>
        <v>0</v>
      </c>
      <c r="L803" s="73">
        <f>_xlfn.XLOOKUP(A803,'SAPD GF as Pct of COSA GF'!A:A,'SAPD GF as Pct of COSA GF'!C:C)</f>
        <v>1610819494</v>
      </c>
      <c r="M803" s="19">
        <f t="shared" si="39"/>
        <v>2.4273359085633215E-7</v>
      </c>
    </row>
    <row r="804" spans="1:13">
      <c r="A804">
        <v>2020</v>
      </c>
      <c r="B804" t="s">
        <v>224</v>
      </c>
      <c r="C804" t="s">
        <v>177</v>
      </c>
      <c r="D804" s="25" t="s">
        <v>229</v>
      </c>
      <c r="F804" s="65">
        <v>17000</v>
      </c>
      <c r="G804" s="65">
        <f t="shared" si="37"/>
        <v>17000</v>
      </c>
      <c r="H804" s="23">
        <f>ROUND(IF($A804 ='Inflation Constants Table'!$E$1,E804,E804*(_xlfn.XLOOKUP($A804,'Inflation Constants Table'!$A:$A,'Inflation Constants Table'!$B:$B,0))),0)</f>
        <v>0</v>
      </c>
      <c r="I804" s="23">
        <f>ROUND(IF($A804 ='Inflation Constants Table'!$E$1,F804,F804*(_xlfn.XLOOKUP($A804,'Inflation Constants Table'!$A:$A,'Inflation Constants Table'!$B:$B,0))),0)</f>
        <v>21420</v>
      </c>
      <c r="J804" s="23">
        <f>ROUND(IF($A804 ='Inflation Constants Table'!$E$1,G804,G804*(_xlfn.XLOOKUP($A804,'Inflation Constants Table'!$A:$A,'Inflation Constants Table'!$B:$B,0))),0)</f>
        <v>21420</v>
      </c>
      <c r="K804" s="19">
        <f t="shared" si="38"/>
        <v>0</v>
      </c>
      <c r="L804" s="73">
        <f>_xlfn.XLOOKUP(A804,'SAPD GF as Pct of COSA GF'!A:A,'SAPD GF as Pct of COSA GF'!C:C)</f>
        <v>1610819494</v>
      </c>
      <c r="M804" s="19">
        <f t="shared" si="39"/>
        <v>1.3297579325172979E-5</v>
      </c>
    </row>
    <row r="805" spans="1:13">
      <c r="A805">
        <v>2020</v>
      </c>
      <c r="B805" t="s">
        <v>224</v>
      </c>
      <c r="C805" t="s">
        <v>177</v>
      </c>
      <c r="D805" s="25" t="s">
        <v>181</v>
      </c>
      <c r="F805" s="65">
        <v>723</v>
      </c>
      <c r="G805" s="65">
        <f t="shared" si="37"/>
        <v>723</v>
      </c>
      <c r="H805" s="23">
        <f>ROUND(IF($A805 ='Inflation Constants Table'!$E$1,E805,E805*(_xlfn.XLOOKUP($A805,'Inflation Constants Table'!$A:$A,'Inflation Constants Table'!$B:$B,0))),0)</f>
        <v>0</v>
      </c>
      <c r="I805" s="23">
        <f>ROUND(IF($A805 ='Inflation Constants Table'!$E$1,F805,F805*(_xlfn.XLOOKUP($A805,'Inflation Constants Table'!$A:$A,'Inflation Constants Table'!$B:$B,0))),0)</f>
        <v>911</v>
      </c>
      <c r="J805" s="23">
        <f>ROUND(IF($A805 ='Inflation Constants Table'!$E$1,G805,G805*(_xlfn.XLOOKUP($A805,'Inflation Constants Table'!$A:$A,'Inflation Constants Table'!$B:$B,0))),0)</f>
        <v>911</v>
      </c>
      <c r="K805" s="19">
        <f t="shared" si="38"/>
        <v>0</v>
      </c>
      <c r="L805" s="73">
        <f>_xlfn.XLOOKUP(A805,'SAPD GF as Pct of COSA GF'!A:A,'SAPD GF as Pct of COSA GF'!C:C)</f>
        <v>1610819494</v>
      </c>
      <c r="M805" s="19">
        <f t="shared" si="39"/>
        <v>5.6555064263457446E-7</v>
      </c>
    </row>
    <row r="806" spans="1:13">
      <c r="A806">
        <v>2020</v>
      </c>
      <c r="B806" t="s">
        <v>224</v>
      </c>
      <c r="C806" t="s">
        <v>177</v>
      </c>
      <c r="D806" s="25" t="s">
        <v>194</v>
      </c>
      <c r="F806" s="65">
        <v>23417</v>
      </c>
      <c r="G806" s="65">
        <f t="shared" si="37"/>
        <v>23417</v>
      </c>
      <c r="H806" s="23">
        <f>ROUND(IF($A806 ='Inflation Constants Table'!$E$1,E806,E806*(_xlfn.XLOOKUP($A806,'Inflation Constants Table'!$A:$A,'Inflation Constants Table'!$B:$B,0))),0)</f>
        <v>0</v>
      </c>
      <c r="I806" s="23">
        <f>ROUND(IF($A806 ='Inflation Constants Table'!$E$1,F806,F806*(_xlfn.XLOOKUP($A806,'Inflation Constants Table'!$A:$A,'Inflation Constants Table'!$B:$B,0))),0)</f>
        <v>29505</v>
      </c>
      <c r="J806" s="23">
        <f>ROUND(IF($A806 ='Inflation Constants Table'!$E$1,G806,G806*(_xlfn.XLOOKUP($A806,'Inflation Constants Table'!$A:$A,'Inflation Constants Table'!$B:$B,0))),0)</f>
        <v>29505</v>
      </c>
      <c r="K806" s="19">
        <f t="shared" si="38"/>
        <v>0</v>
      </c>
      <c r="L806" s="73">
        <f>_xlfn.XLOOKUP(A806,'SAPD GF as Pct of COSA GF'!A:A,'SAPD GF as Pct of COSA GF'!C:C)</f>
        <v>1610819494</v>
      </c>
      <c r="M806" s="19">
        <f t="shared" si="39"/>
        <v>1.8316763678301995E-5</v>
      </c>
    </row>
    <row r="807" spans="1:13">
      <c r="A807">
        <v>2020</v>
      </c>
      <c r="B807" t="s">
        <v>224</v>
      </c>
      <c r="C807" t="s">
        <v>177</v>
      </c>
      <c r="D807" s="25" t="s">
        <v>185</v>
      </c>
      <c r="F807" s="65">
        <v>571363</v>
      </c>
      <c r="G807" s="65">
        <f t="shared" si="37"/>
        <v>571363</v>
      </c>
      <c r="H807" s="23">
        <f>ROUND(IF($A807 ='Inflation Constants Table'!$E$1,E807,E807*(_xlfn.XLOOKUP($A807,'Inflation Constants Table'!$A:$A,'Inflation Constants Table'!$B:$B,0))),0)</f>
        <v>0</v>
      </c>
      <c r="I807" s="23">
        <f>ROUND(IF($A807 ='Inflation Constants Table'!$E$1,F807,F807*(_xlfn.XLOOKUP($A807,'Inflation Constants Table'!$A:$A,'Inflation Constants Table'!$B:$B,0))),0)</f>
        <v>719917</v>
      </c>
      <c r="J807" s="23">
        <f>ROUND(IF($A807 ='Inflation Constants Table'!$E$1,G807,G807*(_xlfn.XLOOKUP($A807,'Inflation Constants Table'!$A:$A,'Inflation Constants Table'!$B:$B,0))),0)</f>
        <v>719917</v>
      </c>
      <c r="K807" s="19">
        <f t="shared" si="38"/>
        <v>0</v>
      </c>
      <c r="L807" s="73">
        <f>_xlfn.XLOOKUP(A807,'SAPD GF as Pct of COSA GF'!A:A,'SAPD GF as Pct of COSA GF'!C:C)</f>
        <v>1610819494</v>
      </c>
      <c r="M807" s="19">
        <f t="shared" si="39"/>
        <v>4.4692592974045545E-4</v>
      </c>
    </row>
    <row r="808" spans="1:13">
      <c r="A808">
        <v>2020</v>
      </c>
      <c r="B808" t="s">
        <v>224</v>
      </c>
      <c r="C808" t="s">
        <v>177</v>
      </c>
      <c r="D808" s="25" t="s">
        <v>186</v>
      </c>
      <c r="F808" s="65">
        <v>180540</v>
      </c>
      <c r="G808" s="65">
        <f t="shared" si="37"/>
        <v>180540</v>
      </c>
      <c r="H808" s="23">
        <f>ROUND(IF($A808 ='Inflation Constants Table'!$E$1,E808,E808*(_xlfn.XLOOKUP($A808,'Inflation Constants Table'!$A:$A,'Inflation Constants Table'!$B:$B,0))),0)</f>
        <v>0</v>
      </c>
      <c r="I808" s="23">
        <f>ROUND(IF($A808 ='Inflation Constants Table'!$E$1,F808,F808*(_xlfn.XLOOKUP($A808,'Inflation Constants Table'!$A:$A,'Inflation Constants Table'!$B:$B,0))),0)</f>
        <v>227480</v>
      </c>
      <c r="J808" s="23">
        <f>ROUND(IF($A808 ='Inflation Constants Table'!$E$1,G808,G808*(_xlfn.XLOOKUP($A808,'Inflation Constants Table'!$A:$A,'Inflation Constants Table'!$B:$B,0))),0)</f>
        <v>227480</v>
      </c>
      <c r="K808" s="19">
        <f t="shared" si="38"/>
        <v>0</v>
      </c>
      <c r="L808" s="73">
        <f>_xlfn.XLOOKUP(A808,'SAPD GF as Pct of COSA GF'!A:A,'SAPD GF as Pct of COSA GF'!C:C)</f>
        <v>1610819494</v>
      </c>
      <c r="M808" s="19">
        <f t="shared" si="39"/>
        <v>1.4122004411252798E-4</v>
      </c>
    </row>
    <row r="809" spans="1:13">
      <c r="A809">
        <v>2020</v>
      </c>
      <c r="B809" t="s">
        <v>224</v>
      </c>
      <c r="C809" t="s">
        <v>177</v>
      </c>
      <c r="D809" s="25" t="s">
        <v>180</v>
      </c>
      <c r="F809" s="65">
        <v>0</v>
      </c>
      <c r="G809" s="65">
        <f t="shared" si="37"/>
        <v>0</v>
      </c>
      <c r="H809" s="23">
        <f>ROUND(IF($A809 ='Inflation Constants Table'!$E$1,E809,E809*(_xlfn.XLOOKUP($A809,'Inflation Constants Table'!$A:$A,'Inflation Constants Table'!$B:$B,0))),0)</f>
        <v>0</v>
      </c>
      <c r="I809" s="23">
        <f>ROUND(IF($A809 ='Inflation Constants Table'!$E$1,F809,F809*(_xlfn.XLOOKUP($A809,'Inflation Constants Table'!$A:$A,'Inflation Constants Table'!$B:$B,0))),0)</f>
        <v>0</v>
      </c>
      <c r="J809" s="23">
        <f>ROUND(IF($A809 ='Inflation Constants Table'!$E$1,G809,G809*(_xlfn.XLOOKUP($A809,'Inflation Constants Table'!$A:$A,'Inflation Constants Table'!$B:$B,0))),0)</f>
        <v>0</v>
      </c>
      <c r="K809" s="19">
        <f t="shared" si="38"/>
        <v>0</v>
      </c>
      <c r="L809" s="73">
        <f>_xlfn.XLOOKUP(A809,'SAPD GF as Pct of COSA GF'!A:A,'SAPD GF as Pct of COSA GF'!C:C)</f>
        <v>1610819494</v>
      </c>
      <c r="M809" s="19">
        <f t="shared" si="39"/>
        <v>0</v>
      </c>
    </row>
    <row r="810" spans="1:13">
      <c r="A810">
        <v>2020</v>
      </c>
      <c r="B810" t="s">
        <v>224</v>
      </c>
      <c r="C810" t="s">
        <v>177</v>
      </c>
      <c r="D810" s="25" t="s">
        <v>198</v>
      </c>
      <c r="F810" s="65">
        <v>202094</v>
      </c>
      <c r="G810" s="65">
        <f t="shared" si="37"/>
        <v>202094</v>
      </c>
      <c r="H810" s="23">
        <f>ROUND(IF($A810 ='Inflation Constants Table'!$E$1,E810,E810*(_xlfn.XLOOKUP($A810,'Inflation Constants Table'!$A:$A,'Inflation Constants Table'!$B:$B,0))),0)</f>
        <v>0</v>
      </c>
      <c r="I810" s="23">
        <f>ROUND(IF($A810 ='Inflation Constants Table'!$E$1,F810,F810*(_xlfn.XLOOKUP($A810,'Inflation Constants Table'!$A:$A,'Inflation Constants Table'!$B:$B,0))),0)</f>
        <v>254638</v>
      </c>
      <c r="J810" s="23">
        <f>ROUND(IF($A810 ='Inflation Constants Table'!$E$1,G810,G810*(_xlfn.XLOOKUP($A810,'Inflation Constants Table'!$A:$A,'Inflation Constants Table'!$B:$B,0))),0)</f>
        <v>254638</v>
      </c>
      <c r="K810" s="19">
        <f t="shared" si="38"/>
        <v>0</v>
      </c>
      <c r="L810" s="73">
        <f>_xlfn.XLOOKUP(A810,'SAPD GF as Pct of COSA GF'!A:A,'SAPD GF as Pct of COSA GF'!C:C)</f>
        <v>1610819494</v>
      </c>
      <c r="M810" s="19">
        <f t="shared" si="39"/>
        <v>1.5807978544366932E-4</v>
      </c>
    </row>
    <row r="811" spans="1:13">
      <c r="A811">
        <v>2020</v>
      </c>
      <c r="B811" t="s">
        <v>224</v>
      </c>
      <c r="C811" t="s">
        <v>177</v>
      </c>
      <c r="D811" s="25" t="s">
        <v>195</v>
      </c>
      <c r="F811" s="65">
        <v>1156</v>
      </c>
      <c r="G811" s="65">
        <f t="shared" si="37"/>
        <v>1156</v>
      </c>
      <c r="H811" s="23">
        <f>ROUND(IF($A811 ='Inflation Constants Table'!$E$1,E811,E811*(_xlfn.XLOOKUP($A811,'Inflation Constants Table'!$A:$A,'Inflation Constants Table'!$B:$B,0))),0)</f>
        <v>0</v>
      </c>
      <c r="I811" s="23">
        <f>ROUND(IF($A811 ='Inflation Constants Table'!$E$1,F811,F811*(_xlfn.XLOOKUP($A811,'Inflation Constants Table'!$A:$A,'Inflation Constants Table'!$B:$B,0))),0)</f>
        <v>1457</v>
      </c>
      <c r="J811" s="23">
        <f>ROUND(IF($A811 ='Inflation Constants Table'!$E$1,G811,G811*(_xlfn.XLOOKUP($A811,'Inflation Constants Table'!$A:$A,'Inflation Constants Table'!$B:$B,0))),0)</f>
        <v>1457</v>
      </c>
      <c r="K811" s="19">
        <f t="shared" si="38"/>
        <v>0</v>
      </c>
      <c r="L811" s="73">
        <f>_xlfn.XLOOKUP(A811,'SAPD GF as Pct of COSA GF'!A:A,'SAPD GF as Pct of COSA GF'!C:C)</f>
        <v>1610819494</v>
      </c>
      <c r="M811" s="19">
        <f t="shared" si="39"/>
        <v>9.0450854700172876E-7</v>
      </c>
    </row>
    <row r="812" spans="1:13">
      <c r="A812">
        <v>2020</v>
      </c>
      <c r="B812" t="s">
        <v>224</v>
      </c>
      <c r="C812" t="s">
        <v>177</v>
      </c>
      <c r="D812" s="25" t="s">
        <v>184</v>
      </c>
      <c r="F812" s="65">
        <v>44744</v>
      </c>
      <c r="G812" s="65">
        <f t="shared" si="37"/>
        <v>44744</v>
      </c>
      <c r="H812" s="23">
        <f>ROUND(IF($A812 ='Inflation Constants Table'!$E$1,E812,E812*(_xlfn.XLOOKUP($A812,'Inflation Constants Table'!$A:$A,'Inflation Constants Table'!$B:$B,0))),0)</f>
        <v>0</v>
      </c>
      <c r="I812" s="23">
        <f>ROUND(IF($A812 ='Inflation Constants Table'!$E$1,F812,F812*(_xlfn.XLOOKUP($A812,'Inflation Constants Table'!$A:$A,'Inflation Constants Table'!$B:$B,0))),0)</f>
        <v>56377</v>
      </c>
      <c r="J812" s="23">
        <f>ROUND(IF($A812 ='Inflation Constants Table'!$E$1,G812,G812*(_xlfn.XLOOKUP($A812,'Inflation Constants Table'!$A:$A,'Inflation Constants Table'!$B:$B,0))),0)</f>
        <v>56377</v>
      </c>
      <c r="K812" s="19">
        <f t="shared" si="38"/>
        <v>0</v>
      </c>
      <c r="L812" s="73">
        <f>_xlfn.XLOOKUP(A812,'SAPD GF as Pct of COSA GF'!A:A,'SAPD GF as Pct of COSA GF'!C:C)</f>
        <v>1610819494</v>
      </c>
      <c r="M812" s="19">
        <f t="shared" si="39"/>
        <v>3.4998955630965317E-5</v>
      </c>
    </row>
    <row r="813" spans="1:13">
      <c r="A813">
        <v>2020</v>
      </c>
      <c r="B813" t="s">
        <v>224</v>
      </c>
      <c r="C813" t="s">
        <v>177</v>
      </c>
      <c r="D813" s="25" t="s">
        <v>193</v>
      </c>
      <c r="F813" s="65">
        <v>181617</v>
      </c>
      <c r="G813" s="65">
        <f t="shared" si="37"/>
        <v>181617</v>
      </c>
      <c r="H813" s="23">
        <f>ROUND(IF($A813 ='Inflation Constants Table'!$E$1,E813,E813*(_xlfn.XLOOKUP($A813,'Inflation Constants Table'!$A:$A,'Inflation Constants Table'!$B:$B,0))),0)</f>
        <v>0</v>
      </c>
      <c r="I813" s="23">
        <f>ROUND(IF($A813 ='Inflation Constants Table'!$E$1,F813,F813*(_xlfn.XLOOKUP($A813,'Inflation Constants Table'!$A:$A,'Inflation Constants Table'!$B:$B,0))),0)</f>
        <v>228837</v>
      </c>
      <c r="J813" s="23">
        <f>ROUND(IF($A813 ='Inflation Constants Table'!$E$1,G813,G813*(_xlfn.XLOOKUP($A813,'Inflation Constants Table'!$A:$A,'Inflation Constants Table'!$B:$B,0))),0)</f>
        <v>228837</v>
      </c>
      <c r="K813" s="19">
        <f t="shared" si="38"/>
        <v>0</v>
      </c>
      <c r="L813" s="73">
        <f>_xlfn.XLOOKUP(A813,'SAPD GF as Pct of COSA GF'!A:A,'SAPD GF as Pct of COSA GF'!C:C)</f>
        <v>1610819494</v>
      </c>
      <c r="M813" s="19">
        <f t="shared" si="39"/>
        <v>1.4206247245726467E-4</v>
      </c>
    </row>
    <row r="814" spans="1:13">
      <c r="A814">
        <v>2020</v>
      </c>
      <c r="B814" t="s">
        <v>224</v>
      </c>
      <c r="C814" s="25" t="s">
        <v>90</v>
      </c>
      <c r="D814" s="25" t="s">
        <v>214</v>
      </c>
      <c r="F814" s="65">
        <v>1800</v>
      </c>
      <c r="G814" s="65">
        <f t="shared" si="37"/>
        <v>1800</v>
      </c>
      <c r="H814" s="23">
        <f>ROUND(IF($A814 ='Inflation Constants Table'!$E$1,E814,E814*(_xlfn.XLOOKUP($A814,'Inflation Constants Table'!$A:$A,'Inflation Constants Table'!$B:$B,0))),0)</f>
        <v>0</v>
      </c>
      <c r="I814" s="23">
        <f>ROUND(IF($A814 ='Inflation Constants Table'!$E$1,F814,F814*(_xlfn.XLOOKUP($A814,'Inflation Constants Table'!$A:$A,'Inflation Constants Table'!$B:$B,0))),0)</f>
        <v>2268</v>
      </c>
      <c r="J814" s="23">
        <f>ROUND(IF($A814 ='Inflation Constants Table'!$E$1,G814,G814*(_xlfn.XLOOKUP($A814,'Inflation Constants Table'!$A:$A,'Inflation Constants Table'!$B:$B,0))),0)</f>
        <v>2268</v>
      </c>
      <c r="K814" s="19">
        <f t="shared" si="38"/>
        <v>0</v>
      </c>
      <c r="L814" s="73">
        <f>_xlfn.XLOOKUP(A814,'SAPD GF as Pct of COSA GF'!A:A,'SAPD GF as Pct of COSA GF'!C:C)</f>
        <v>1610819494</v>
      </c>
      <c r="M814" s="19">
        <f t="shared" si="39"/>
        <v>1.4079789873712567E-6</v>
      </c>
    </row>
    <row r="815" spans="1:13">
      <c r="A815">
        <v>2020</v>
      </c>
      <c r="B815" t="s">
        <v>224</v>
      </c>
      <c r="C815" s="25" t="s">
        <v>90</v>
      </c>
      <c r="D815" s="25" t="s">
        <v>230</v>
      </c>
      <c r="F815" s="65">
        <v>256478</v>
      </c>
      <c r="G815" s="65">
        <f t="shared" si="37"/>
        <v>256478</v>
      </c>
      <c r="H815" s="23">
        <f>ROUND(IF($A815 ='Inflation Constants Table'!$E$1,E815,E815*(_xlfn.XLOOKUP($A815,'Inflation Constants Table'!$A:$A,'Inflation Constants Table'!$B:$B,0))),0)</f>
        <v>0</v>
      </c>
      <c r="I815" s="23">
        <f>ROUND(IF($A815 ='Inflation Constants Table'!$E$1,F815,F815*(_xlfn.XLOOKUP($A815,'Inflation Constants Table'!$A:$A,'Inflation Constants Table'!$B:$B,0))),0)</f>
        <v>323162</v>
      </c>
      <c r="J815" s="23">
        <f>ROUND(IF($A815 ='Inflation Constants Table'!$E$1,G815,G815*(_xlfn.XLOOKUP($A815,'Inflation Constants Table'!$A:$A,'Inflation Constants Table'!$B:$B,0))),0)</f>
        <v>323162</v>
      </c>
      <c r="K815" s="19">
        <f t="shared" si="38"/>
        <v>0</v>
      </c>
      <c r="L815" s="73">
        <f>_xlfn.XLOOKUP(A815,'SAPD GF as Pct of COSA GF'!A:A,'SAPD GF as Pct of COSA GF'!C:C)</f>
        <v>1610819494</v>
      </c>
      <c r="M815" s="19">
        <f t="shared" si="39"/>
        <v>2.0061962324376985E-4</v>
      </c>
    </row>
    <row r="816" spans="1:13">
      <c r="A816">
        <v>2020</v>
      </c>
      <c r="B816" t="s">
        <v>224</v>
      </c>
      <c r="C816" s="25" t="s">
        <v>90</v>
      </c>
      <c r="D816" s="25" t="s">
        <v>231</v>
      </c>
      <c r="F816" s="65">
        <v>216914</v>
      </c>
      <c r="G816" s="65">
        <f t="shared" si="37"/>
        <v>216914</v>
      </c>
      <c r="H816" s="23">
        <f>ROUND(IF($A816 ='Inflation Constants Table'!$E$1,E816,E816*(_xlfn.XLOOKUP($A816,'Inflation Constants Table'!$A:$A,'Inflation Constants Table'!$B:$B,0))),0)</f>
        <v>0</v>
      </c>
      <c r="I816" s="23">
        <f>ROUND(IF($A816 ='Inflation Constants Table'!$E$1,F816,F816*(_xlfn.XLOOKUP($A816,'Inflation Constants Table'!$A:$A,'Inflation Constants Table'!$B:$B,0))),0)</f>
        <v>273312</v>
      </c>
      <c r="J816" s="23">
        <f>ROUND(IF($A816 ='Inflation Constants Table'!$E$1,G816,G816*(_xlfn.XLOOKUP($A816,'Inflation Constants Table'!$A:$A,'Inflation Constants Table'!$B:$B,0))),0)</f>
        <v>273312</v>
      </c>
      <c r="K816" s="19">
        <f t="shared" si="38"/>
        <v>0</v>
      </c>
      <c r="L816" s="73">
        <f>_xlfn.XLOOKUP(A816,'SAPD GF as Pct of COSA GF'!A:A,'SAPD GF as Pct of COSA GF'!C:C)</f>
        <v>1610819494</v>
      </c>
      <c r="M816" s="19">
        <f t="shared" si="39"/>
        <v>1.6967264241464413E-4</v>
      </c>
    </row>
    <row r="817" spans="1:13">
      <c r="A817">
        <v>2020</v>
      </c>
      <c r="B817" t="s">
        <v>224</v>
      </c>
      <c r="C817" s="25" t="s">
        <v>90</v>
      </c>
      <c r="D817" s="25" t="s">
        <v>126</v>
      </c>
      <c r="F817" s="65">
        <v>1400351</v>
      </c>
      <c r="G817" s="65">
        <f t="shared" si="37"/>
        <v>1400351</v>
      </c>
      <c r="H817" s="23">
        <f>ROUND(IF($A817 ='Inflation Constants Table'!$E$1,E817,E817*(_xlfn.XLOOKUP($A817,'Inflation Constants Table'!$A:$A,'Inflation Constants Table'!$B:$B,0))),0)</f>
        <v>0</v>
      </c>
      <c r="I817" s="23">
        <f>ROUND(IF($A817 ='Inflation Constants Table'!$E$1,F817,F817*(_xlfn.XLOOKUP($A817,'Inflation Constants Table'!$A:$A,'Inflation Constants Table'!$B:$B,0))),0)</f>
        <v>1764442</v>
      </c>
      <c r="J817" s="23">
        <f>ROUND(IF($A817 ='Inflation Constants Table'!$E$1,G817,G817*(_xlfn.XLOOKUP($A817,'Inflation Constants Table'!$A:$A,'Inflation Constants Table'!$B:$B,0))),0)</f>
        <v>1764442</v>
      </c>
      <c r="K817" s="19">
        <f t="shared" si="38"/>
        <v>0</v>
      </c>
      <c r="L817" s="73">
        <f>_xlfn.XLOOKUP(A817,'SAPD GF as Pct of COSA GF'!A:A,'SAPD GF as Pct of COSA GF'!C:C)</f>
        <v>1610819494</v>
      </c>
      <c r="M817" s="19">
        <f t="shared" si="39"/>
        <v>1.0953691624494334E-3</v>
      </c>
    </row>
    <row r="818" spans="1:13">
      <c r="A818">
        <v>2020</v>
      </c>
      <c r="B818" t="s">
        <v>224</v>
      </c>
      <c r="C818" s="25" t="s">
        <v>90</v>
      </c>
      <c r="D818" s="25" t="s">
        <v>100</v>
      </c>
      <c r="F818" s="65">
        <v>794134</v>
      </c>
      <c r="G818" s="65">
        <f t="shared" si="37"/>
        <v>794134</v>
      </c>
      <c r="H818" s="23">
        <f>ROUND(IF($A818 ='Inflation Constants Table'!$E$1,E818,E818*(_xlfn.XLOOKUP($A818,'Inflation Constants Table'!$A:$A,'Inflation Constants Table'!$B:$B,0))),0)</f>
        <v>0</v>
      </c>
      <c r="I818" s="23">
        <f>ROUND(IF($A818 ='Inflation Constants Table'!$E$1,F818,F818*(_xlfn.XLOOKUP($A818,'Inflation Constants Table'!$A:$A,'Inflation Constants Table'!$B:$B,0))),0)</f>
        <v>1000609</v>
      </c>
      <c r="J818" s="23">
        <f>ROUND(IF($A818 ='Inflation Constants Table'!$E$1,G818,G818*(_xlfn.XLOOKUP($A818,'Inflation Constants Table'!$A:$A,'Inflation Constants Table'!$B:$B,0))),0)</f>
        <v>1000609</v>
      </c>
      <c r="K818" s="19">
        <f t="shared" si="38"/>
        <v>0</v>
      </c>
      <c r="L818" s="73">
        <f>_xlfn.XLOOKUP(A818,'SAPD GF as Pct of COSA GF'!A:A,'SAPD GF as Pct of COSA GF'!C:C)</f>
        <v>1610819494</v>
      </c>
      <c r="M818" s="19">
        <f t="shared" si="39"/>
        <v>6.2118009108226005E-4</v>
      </c>
    </row>
    <row r="819" spans="1:13">
      <c r="A819">
        <v>2020</v>
      </c>
      <c r="B819" t="s">
        <v>224</v>
      </c>
      <c r="C819" s="25" t="s">
        <v>90</v>
      </c>
      <c r="D819" s="25" t="s">
        <v>111</v>
      </c>
      <c r="F819" s="65">
        <v>8200</v>
      </c>
      <c r="G819" s="65">
        <f t="shared" si="37"/>
        <v>8200</v>
      </c>
      <c r="H819" s="23">
        <f>ROUND(IF($A819 ='Inflation Constants Table'!$E$1,E819,E819*(_xlfn.XLOOKUP($A819,'Inflation Constants Table'!$A:$A,'Inflation Constants Table'!$B:$B,0))),0)</f>
        <v>0</v>
      </c>
      <c r="I819" s="23">
        <f>ROUND(IF($A819 ='Inflation Constants Table'!$E$1,F819,F819*(_xlfn.XLOOKUP($A819,'Inflation Constants Table'!$A:$A,'Inflation Constants Table'!$B:$B,0))),0)</f>
        <v>10332</v>
      </c>
      <c r="J819" s="23">
        <f>ROUND(IF($A819 ='Inflation Constants Table'!$E$1,G819,G819*(_xlfn.XLOOKUP($A819,'Inflation Constants Table'!$A:$A,'Inflation Constants Table'!$B:$B,0))),0)</f>
        <v>10332</v>
      </c>
      <c r="K819" s="19">
        <f t="shared" si="38"/>
        <v>0</v>
      </c>
      <c r="L819" s="73">
        <f>_xlfn.XLOOKUP(A819,'SAPD GF as Pct of COSA GF'!A:A,'SAPD GF as Pct of COSA GF'!C:C)</f>
        <v>1610819494</v>
      </c>
      <c r="M819" s="19">
        <f t="shared" si="39"/>
        <v>6.4141264980246134E-6</v>
      </c>
    </row>
    <row r="820" spans="1:13">
      <c r="A820">
        <v>2020</v>
      </c>
      <c r="B820" t="s">
        <v>224</v>
      </c>
      <c r="C820" s="25" t="s">
        <v>90</v>
      </c>
      <c r="D820" s="25" t="s">
        <v>99</v>
      </c>
      <c r="F820" s="65">
        <v>126200</v>
      </c>
      <c r="G820" s="65">
        <f t="shared" si="37"/>
        <v>126200</v>
      </c>
      <c r="H820" s="23">
        <f>ROUND(IF($A820 ='Inflation Constants Table'!$E$1,E820,E820*(_xlfn.XLOOKUP($A820,'Inflation Constants Table'!$A:$A,'Inflation Constants Table'!$B:$B,0))),0)</f>
        <v>0</v>
      </c>
      <c r="I820" s="23">
        <f>ROUND(IF($A820 ='Inflation Constants Table'!$E$1,F820,F820*(_xlfn.XLOOKUP($A820,'Inflation Constants Table'!$A:$A,'Inflation Constants Table'!$B:$B,0))),0)</f>
        <v>159012</v>
      </c>
      <c r="J820" s="23">
        <f>ROUND(IF($A820 ='Inflation Constants Table'!$E$1,G820,G820*(_xlfn.XLOOKUP($A820,'Inflation Constants Table'!$A:$A,'Inflation Constants Table'!$B:$B,0))),0)</f>
        <v>159012</v>
      </c>
      <c r="K820" s="19">
        <f t="shared" si="38"/>
        <v>0</v>
      </c>
      <c r="L820" s="73">
        <f>_xlfn.XLOOKUP(A820,'SAPD GF as Pct of COSA GF'!A:A,'SAPD GF as Pct of COSA GF'!C:C)</f>
        <v>1610819494</v>
      </c>
      <c r="M820" s="19">
        <f t="shared" si="39"/>
        <v>9.8714971225695886E-5</v>
      </c>
    </row>
    <row r="821" spans="1:13">
      <c r="A821">
        <v>2020</v>
      </c>
      <c r="B821" t="s">
        <v>224</v>
      </c>
      <c r="C821" s="25" t="s">
        <v>90</v>
      </c>
      <c r="D821" s="25" t="s">
        <v>96</v>
      </c>
      <c r="F821" s="65">
        <v>28200</v>
      </c>
      <c r="G821" s="65">
        <f t="shared" si="37"/>
        <v>28200</v>
      </c>
      <c r="H821" s="23">
        <f>ROUND(IF($A821 ='Inflation Constants Table'!$E$1,E821,E821*(_xlfn.XLOOKUP($A821,'Inflation Constants Table'!$A:$A,'Inflation Constants Table'!$B:$B,0))),0)</f>
        <v>0</v>
      </c>
      <c r="I821" s="23">
        <f>ROUND(IF($A821 ='Inflation Constants Table'!$E$1,F821,F821*(_xlfn.XLOOKUP($A821,'Inflation Constants Table'!$A:$A,'Inflation Constants Table'!$B:$B,0))),0)</f>
        <v>35532</v>
      </c>
      <c r="J821" s="23">
        <f>ROUND(IF($A821 ='Inflation Constants Table'!$E$1,G821,G821*(_xlfn.XLOOKUP($A821,'Inflation Constants Table'!$A:$A,'Inflation Constants Table'!$B:$B,0))),0)</f>
        <v>35532</v>
      </c>
      <c r="K821" s="19">
        <f t="shared" si="38"/>
        <v>0</v>
      </c>
      <c r="L821" s="73">
        <f>_xlfn.XLOOKUP(A821,'SAPD GF as Pct of COSA GF'!A:A,'SAPD GF as Pct of COSA GF'!C:C)</f>
        <v>1610819494</v>
      </c>
      <c r="M821" s="19">
        <f t="shared" si="39"/>
        <v>2.2058337468816354E-5</v>
      </c>
    </row>
    <row r="822" spans="1:13">
      <c r="A822">
        <v>2020</v>
      </c>
      <c r="B822" t="s">
        <v>224</v>
      </c>
      <c r="C822" s="25" t="s">
        <v>90</v>
      </c>
      <c r="D822" s="25" t="s">
        <v>102</v>
      </c>
      <c r="F822" s="65">
        <v>10373</v>
      </c>
      <c r="G822" s="65">
        <f t="shared" si="37"/>
        <v>10373</v>
      </c>
      <c r="H822" s="23">
        <f>ROUND(IF($A822 ='Inflation Constants Table'!$E$1,E822,E822*(_xlfn.XLOOKUP($A822,'Inflation Constants Table'!$A:$A,'Inflation Constants Table'!$B:$B,0))),0)</f>
        <v>0</v>
      </c>
      <c r="I822" s="23">
        <f>ROUND(IF($A822 ='Inflation Constants Table'!$E$1,F822,F822*(_xlfn.XLOOKUP($A822,'Inflation Constants Table'!$A:$A,'Inflation Constants Table'!$B:$B,0))),0)</f>
        <v>13070</v>
      </c>
      <c r="J822" s="23">
        <f>ROUND(IF($A822 ='Inflation Constants Table'!$E$1,G822,G822*(_xlfn.XLOOKUP($A822,'Inflation Constants Table'!$A:$A,'Inflation Constants Table'!$B:$B,0))),0)</f>
        <v>13070</v>
      </c>
      <c r="K822" s="19">
        <f t="shared" si="38"/>
        <v>0</v>
      </c>
      <c r="L822" s="73">
        <f>_xlfn.XLOOKUP(A822,'SAPD GF as Pct of COSA GF'!A:A,'SAPD GF as Pct of COSA GF'!C:C)</f>
        <v>1610819494</v>
      </c>
      <c r="M822" s="19">
        <f t="shared" si="39"/>
        <v>8.1138824360415899E-6</v>
      </c>
    </row>
    <row r="823" spans="1:13">
      <c r="A823">
        <v>2020</v>
      </c>
      <c r="B823" t="s">
        <v>224</v>
      </c>
      <c r="C823" s="25" t="s">
        <v>90</v>
      </c>
      <c r="D823" s="25" t="s">
        <v>93</v>
      </c>
      <c r="F823" s="65">
        <v>277028</v>
      </c>
      <c r="G823" s="65">
        <f t="shared" si="37"/>
        <v>277028</v>
      </c>
      <c r="H823" s="23">
        <f>ROUND(IF($A823 ='Inflation Constants Table'!$E$1,E823,E823*(_xlfn.XLOOKUP($A823,'Inflation Constants Table'!$A:$A,'Inflation Constants Table'!$B:$B,0))),0)</f>
        <v>0</v>
      </c>
      <c r="I823" s="23">
        <f>ROUND(IF($A823 ='Inflation Constants Table'!$E$1,F823,F823*(_xlfn.XLOOKUP($A823,'Inflation Constants Table'!$A:$A,'Inflation Constants Table'!$B:$B,0))),0)</f>
        <v>349055</v>
      </c>
      <c r="J823" s="23">
        <f>ROUND(IF($A823 ='Inflation Constants Table'!$E$1,G823,G823*(_xlfn.XLOOKUP($A823,'Inflation Constants Table'!$A:$A,'Inflation Constants Table'!$B:$B,0))),0)</f>
        <v>349055</v>
      </c>
      <c r="K823" s="19">
        <f t="shared" si="38"/>
        <v>0</v>
      </c>
      <c r="L823" s="73">
        <f>_xlfn.XLOOKUP(A823,'SAPD GF as Pct of COSA GF'!A:A,'SAPD GF as Pct of COSA GF'!C:C)</f>
        <v>1610819494</v>
      </c>
      <c r="M823" s="19">
        <f t="shared" si="39"/>
        <v>2.1669405001625838E-4</v>
      </c>
    </row>
    <row r="824" spans="1:13">
      <c r="A824">
        <v>2020</v>
      </c>
      <c r="B824" t="s">
        <v>224</v>
      </c>
      <c r="C824" s="25" t="s">
        <v>90</v>
      </c>
      <c r="D824" s="25" t="s">
        <v>104</v>
      </c>
      <c r="F824" s="65">
        <v>126026</v>
      </c>
      <c r="G824" s="65">
        <f t="shared" si="37"/>
        <v>126026</v>
      </c>
      <c r="H824" s="23">
        <f>ROUND(IF($A824 ='Inflation Constants Table'!$E$1,E824,E824*(_xlfn.XLOOKUP($A824,'Inflation Constants Table'!$A:$A,'Inflation Constants Table'!$B:$B,0))),0)</f>
        <v>0</v>
      </c>
      <c r="I824" s="23">
        <f>ROUND(IF($A824 ='Inflation Constants Table'!$E$1,F824,F824*(_xlfn.XLOOKUP($A824,'Inflation Constants Table'!$A:$A,'Inflation Constants Table'!$B:$B,0))),0)</f>
        <v>158793</v>
      </c>
      <c r="J824" s="23">
        <f>ROUND(IF($A824 ='Inflation Constants Table'!$E$1,G824,G824*(_xlfn.XLOOKUP($A824,'Inflation Constants Table'!$A:$A,'Inflation Constants Table'!$B:$B,0))),0)</f>
        <v>158793</v>
      </c>
      <c r="K824" s="19">
        <f t="shared" si="38"/>
        <v>0</v>
      </c>
      <c r="L824" s="73">
        <f>_xlfn.XLOOKUP(A824,'SAPD GF as Pct of COSA GF'!A:A,'SAPD GF as Pct of COSA GF'!C:C)</f>
        <v>1610819494</v>
      </c>
      <c r="M824" s="19">
        <f t="shared" si="39"/>
        <v>9.8579015582735425E-5</v>
      </c>
    </row>
    <row r="825" spans="1:13">
      <c r="A825">
        <v>2020</v>
      </c>
      <c r="B825" t="s">
        <v>224</v>
      </c>
      <c r="C825" s="25" t="s">
        <v>90</v>
      </c>
      <c r="D825" s="25" t="s">
        <v>91</v>
      </c>
      <c r="F825" s="65">
        <v>10112305</v>
      </c>
      <c r="G825" s="65">
        <f t="shared" si="37"/>
        <v>10112305</v>
      </c>
      <c r="H825" s="23">
        <f>ROUND(IF($A825 ='Inflation Constants Table'!$E$1,E825,E825*(_xlfn.XLOOKUP($A825,'Inflation Constants Table'!$A:$A,'Inflation Constants Table'!$B:$B,0))),0)</f>
        <v>0</v>
      </c>
      <c r="I825" s="23">
        <f>ROUND(IF($A825 ='Inflation Constants Table'!$E$1,F825,F825*(_xlfn.XLOOKUP($A825,'Inflation Constants Table'!$A:$A,'Inflation Constants Table'!$B:$B,0))),0)</f>
        <v>12741504</v>
      </c>
      <c r="J825" s="23">
        <f>ROUND(IF($A825 ='Inflation Constants Table'!$E$1,G825,G825*(_xlfn.XLOOKUP($A825,'Inflation Constants Table'!$A:$A,'Inflation Constants Table'!$B:$B,0))),0)</f>
        <v>12741504</v>
      </c>
      <c r="K825" s="19">
        <f t="shared" si="38"/>
        <v>0</v>
      </c>
      <c r="L825" s="73">
        <f>_xlfn.XLOOKUP(A825,'SAPD GF as Pct of COSA GF'!A:A,'SAPD GF as Pct of COSA GF'!C:C)</f>
        <v>1610819494</v>
      </c>
      <c r="M825" s="19">
        <f t="shared" si="39"/>
        <v>7.9099514548090014E-3</v>
      </c>
    </row>
    <row r="826" spans="1:13">
      <c r="A826">
        <v>2020</v>
      </c>
      <c r="B826" t="s">
        <v>224</v>
      </c>
      <c r="C826" s="25" t="s">
        <v>90</v>
      </c>
      <c r="D826" s="25" t="s">
        <v>128</v>
      </c>
      <c r="F826" s="65">
        <v>428034</v>
      </c>
      <c r="G826" s="65">
        <f t="shared" si="37"/>
        <v>428034</v>
      </c>
      <c r="H826" s="23">
        <f>ROUND(IF($A826 ='Inflation Constants Table'!$E$1,E826,E826*(_xlfn.XLOOKUP($A826,'Inflation Constants Table'!$A:$A,'Inflation Constants Table'!$B:$B,0))),0)</f>
        <v>0</v>
      </c>
      <c r="I826" s="23">
        <f>ROUND(IF($A826 ='Inflation Constants Table'!$E$1,F826,F826*(_xlfn.XLOOKUP($A826,'Inflation Constants Table'!$A:$A,'Inflation Constants Table'!$B:$B,0))),0)</f>
        <v>539323</v>
      </c>
      <c r="J826" s="23">
        <f>ROUND(IF($A826 ='Inflation Constants Table'!$E$1,G826,G826*(_xlfn.XLOOKUP($A826,'Inflation Constants Table'!$A:$A,'Inflation Constants Table'!$B:$B,0))),0)</f>
        <v>539323</v>
      </c>
      <c r="K826" s="19">
        <f t="shared" si="38"/>
        <v>0</v>
      </c>
      <c r="L826" s="73">
        <f>_xlfn.XLOOKUP(A826,'SAPD GF as Pct of COSA GF'!A:A,'SAPD GF as Pct of COSA GF'!C:C)</f>
        <v>1610819494</v>
      </c>
      <c r="M826" s="19">
        <f t="shared" si="39"/>
        <v>3.3481280926191722E-4</v>
      </c>
    </row>
    <row r="827" spans="1:13">
      <c r="A827">
        <v>2020</v>
      </c>
      <c r="B827" t="s">
        <v>224</v>
      </c>
      <c r="C827" s="25" t="s">
        <v>90</v>
      </c>
      <c r="D827" s="25" t="s">
        <v>220</v>
      </c>
      <c r="F827" s="65">
        <v>2296</v>
      </c>
      <c r="G827" s="65">
        <f t="shared" si="37"/>
        <v>2296</v>
      </c>
      <c r="H827" s="23">
        <f>ROUND(IF($A827 ='Inflation Constants Table'!$E$1,E827,E827*(_xlfn.XLOOKUP($A827,'Inflation Constants Table'!$A:$A,'Inflation Constants Table'!$B:$B,0))),0)</f>
        <v>0</v>
      </c>
      <c r="I827" s="23">
        <f>ROUND(IF($A827 ='Inflation Constants Table'!$E$1,F827,F827*(_xlfn.XLOOKUP($A827,'Inflation Constants Table'!$A:$A,'Inflation Constants Table'!$B:$B,0))),0)</f>
        <v>2893</v>
      </c>
      <c r="J827" s="23">
        <f>ROUND(IF($A827 ='Inflation Constants Table'!$E$1,G827,G827*(_xlfn.XLOOKUP($A827,'Inflation Constants Table'!$A:$A,'Inflation Constants Table'!$B:$B,0))),0)</f>
        <v>2893</v>
      </c>
      <c r="K827" s="19">
        <f t="shared" si="38"/>
        <v>0</v>
      </c>
      <c r="L827" s="73">
        <f>_xlfn.XLOOKUP(A827,'SAPD GF as Pct of COSA GF'!A:A,'SAPD GF as Pct of COSA GF'!C:C)</f>
        <v>1610819494</v>
      </c>
      <c r="M827" s="19">
        <f t="shared" si="39"/>
        <v>1.7959802515277977E-6</v>
      </c>
    </row>
    <row r="828" spans="1:13">
      <c r="A828">
        <v>2020</v>
      </c>
      <c r="B828" t="s">
        <v>224</v>
      </c>
      <c r="C828" s="25" t="s">
        <v>90</v>
      </c>
      <c r="D828" s="25" t="s">
        <v>127</v>
      </c>
      <c r="F828" s="65">
        <v>236778</v>
      </c>
      <c r="G828" s="65">
        <f t="shared" si="37"/>
        <v>236778</v>
      </c>
      <c r="H828" s="23">
        <f>ROUND(IF($A828 ='Inflation Constants Table'!$E$1,E828,E828*(_xlfn.XLOOKUP($A828,'Inflation Constants Table'!$A:$A,'Inflation Constants Table'!$B:$B,0))),0)</f>
        <v>0</v>
      </c>
      <c r="I828" s="23">
        <f>ROUND(IF($A828 ='Inflation Constants Table'!$E$1,F828,F828*(_xlfn.XLOOKUP($A828,'Inflation Constants Table'!$A:$A,'Inflation Constants Table'!$B:$B,0))),0)</f>
        <v>298340</v>
      </c>
      <c r="J828" s="23">
        <f>ROUND(IF($A828 ='Inflation Constants Table'!$E$1,G828,G828*(_xlfn.XLOOKUP($A828,'Inflation Constants Table'!$A:$A,'Inflation Constants Table'!$B:$B,0))),0)</f>
        <v>298340</v>
      </c>
      <c r="K828" s="19">
        <f t="shared" si="38"/>
        <v>0</v>
      </c>
      <c r="L828" s="73">
        <f>_xlfn.XLOOKUP(A828,'SAPD GF as Pct of COSA GF'!A:A,'SAPD GF as Pct of COSA GF'!C:C)</f>
        <v>1610819494</v>
      </c>
      <c r="M828" s="19">
        <f t="shared" si="39"/>
        <v>1.8521007543754E-4</v>
      </c>
    </row>
    <row r="829" spans="1:13">
      <c r="A829">
        <v>2020</v>
      </c>
      <c r="B829" t="s">
        <v>224</v>
      </c>
      <c r="C829" s="25" t="s">
        <v>90</v>
      </c>
      <c r="D829" s="25" t="s">
        <v>98</v>
      </c>
      <c r="F829" s="65">
        <v>18500</v>
      </c>
      <c r="G829" s="65">
        <f t="shared" si="37"/>
        <v>18500</v>
      </c>
      <c r="H829" s="23">
        <f>ROUND(IF($A829 ='Inflation Constants Table'!$E$1,E829,E829*(_xlfn.XLOOKUP($A829,'Inflation Constants Table'!$A:$A,'Inflation Constants Table'!$B:$B,0))),0)</f>
        <v>0</v>
      </c>
      <c r="I829" s="23">
        <f>ROUND(IF($A829 ='Inflation Constants Table'!$E$1,F829,F829*(_xlfn.XLOOKUP($A829,'Inflation Constants Table'!$A:$A,'Inflation Constants Table'!$B:$B,0))),0)</f>
        <v>23310</v>
      </c>
      <c r="J829" s="23">
        <f>ROUND(IF($A829 ='Inflation Constants Table'!$E$1,G829,G829*(_xlfn.XLOOKUP($A829,'Inflation Constants Table'!$A:$A,'Inflation Constants Table'!$B:$B,0))),0)</f>
        <v>23310</v>
      </c>
      <c r="K829" s="19">
        <f t="shared" si="38"/>
        <v>0</v>
      </c>
      <c r="L829" s="73">
        <f>_xlfn.XLOOKUP(A829,'SAPD GF as Pct of COSA GF'!A:A,'SAPD GF as Pct of COSA GF'!C:C)</f>
        <v>1610819494</v>
      </c>
      <c r="M829" s="19">
        <f t="shared" si="39"/>
        <v>1.447089514798236E-5</v>
      </c>
    </row>
    <row r="830" spans="1:13">
      <c r="A830">
        <v>2020</v>
      </c>
      <c r="B830" t="s">
        <v>224</v>
      </c>
      <c r="C830" s="25" t="s">
        <v>90</v>
      </c>
      <c r="D830" s="25" t="s">
        <v>122</v>
      </c>
      <c r="F830" s="65">
        <v>1231668</v>
      </c>
      <c r="G830" s="65">
        <f t="shared" si="37"/>
        <v>1231668</v>
      </c>
      <c r="H830" s="23">
        <f>ROUND(IF($A830 ='Inflation Constants Table'!$E$1,E830,E830*(_xlfn.XLOOKUP($A830,'Inflation Constants Table'!$A:$A,'Inflation Constants Table'!$B:$B,0))),0)</f>
        <v>0</v>
      </c>
      <c r="I830" s="23">
        <f>ROUND(IF($A830 ='Inflation Constants Table'!$E$1,F830,F830*(_xlfn.XLOOKUP($A830,'Inflation Constants Table'!$A:$A,'Inflation Constants Table'!$B:$B,0))),0)</f>
        <v>1551902</v>
      </c>
      <c r="J830" s="23">
        <f>ROUND(IF($A830 ='Inflation Constants Table'!$E$1,G830,G830*(_xlfn.XLOOKUP($A830,'Inflation Constants Table'!$A:$A,'Inflation Constants Table'!$B:$B,0))),0)</f>
        <v>1551902</v>
      </c>
      <c r="K830" s="19">
        <f t="shared" si="38"/>
        <v>0</v>
      </c>
      <c r="L830" s="73">
        <f>_xlfn.XLOOKUP(A830,'SAPD GF as Pct of COSA GF'!A:A,'SAPD GF as Pct of COSA GF'!C:C)</f>
        <v>1610819494</v>
      </c>
      <c r="M830" s="19">
        <f t="shared" si="39"/>
        <v>9.6342390055530332E-4</v>
      </c>
    </row>
    <row r="831" spans="1:13">
      <c r="A831">
        <v>2020</v>
      </c>
      <c r="B831" t="s">
        <v>224</v>
      </c>
      <c r="C831" s="25" t="s">
        <v>90</v>
      </c>
      <c r="D831" s="25" t="s">
        <v>129</v>
      </c>
      <c r="F831" s="65">
        <v>-74907</v>
      </c>
      <c r="G831" s="65">
        <f t="shared" si="37"/>
        <v>-74907</v>
      </c>
      <c r="H831" s="23">
        <f>ROUND(IF($A831 ='Inflation Constants Table'!$E$1,E831,E831*(_xlfn.XLOOKUP($A831,'Inflation Constants Table'!$A:$A,'Inflation Constants Table'!$B:$B,0))),0)</f>
        <v>0</v>
      </c>
      <c r="I831" s="23">
        <f>ROUND(IF($A831 ='Inflation Constants Table'!$E$1,F831,F831*(_xlfn.XLOOKUP($A831,'Inflation Constants Table'!$A:$A,'Inflation Constants Table'!$B:$B,0))),0)</f>
        <v>-94383</v>
      </c>
      <c r="J831" s="23">
        <f>ROUND(IF($A831 ='Inflation Constants Table'!$E$1,G831,G831*(_xlfn.XLOOKUP($A831,'Inflation Constants Table'!$A:$A,'Inflation Constants Table'!$B:$B,0))),0)</f>
        <v>-94383</v>
      </c>
      <c r="K831" s="19">
        <f t="shared" si="38"/>
        <v>0</v>
      </c>
      <c r="L831" s="73">
        <f>_xlfn.XLOOKUP(A831,'SAPD GF as Pct of COSA GF'!A:A,'SAPD GF as Pct of COSA GF'!C:C)</f>
        <v>1610819494</v>
      </c>
      <c r="M831" s="19">
        <f t="shared" si="39"/>
        <v>-5.8593157303818923E-5</v>
      </c>
    </row>
    <row r="832" spans="1:13">
      <c r="A832">
        <v>2020</v>
      </c>
      <c r="B832" t="s">
        <v>224</v>
      </c>
      <c r="C832" s="25" t="s">
        <v>90</v>
      </c>
      <c r="D832" s="25" t="s">
        <v>95</v>
      </c>
      <c r="F832" s="65">
        <v>93736</v>
      </c>
      <c r="G832" s="65">
        <f t="shared" si="37"/>
        <v>93736</v>
      </c>
      <c r="H832" s="23">
        <f>ROUND(IF($A832 ='Inflation Constants Table'!$E$1,E832,E832*(_xlfn.XLOOKUP($A832,'Inflation Constants Table'!$A:$A,'Inflation Constants Table'!$B:$B,0))),0)</f>
        <v>0</v>
      </c>
      <c r="I832" s="23">
        <f>ROUND(IF($A832 ='Inflation Constants Table'!$E$1,F832,F832*(_xlfn.XLOOKUP($A832,'Inflation Constants Table'!$A:$A,'Inflation Constants Table'!$B:$B,0))),0)</f>
        <v>118107</v>
      </c>
      <c r="J832" s="23">
        <f>ROUND(IF($A832 ='Inflation Constants Table'!$E$1,G832,G832*(_xlfn.XLOOKUP($A832,'Inflation Constants Table'!$A:$A,'Inflation Constants Table'!$B:$B,0))),0)</f>
        <v>118107</v>
      </c>
      <c r="K832" s="19">
        <f t="shared" si="38"/>
        <v>0</v>
      </c>
      <c r="L832" s="73">
        <f>_xlfn.XLOOKUP(A832,'SAPD GF as Pct of COSA GF'!A:A,'SAPD GF as Pct of COSA GF'!C:C)</f>
        <v>1610819494</v>
      </c>
      <c r="M832" s="19">
        <f t="shared" si="39"/>
        <v>7.3321064489178576E-5</v>
      </c>
    </row>
    <row r="833" spans="1:13">
      <c r="A833">
        <v>2021</v>
      </c>
      <c r="B833" t="s">
        <v>224</v>
      </c>
      <c r="C833" s="59" t="s">
        <v>199</v>
      </c>
      <c r="D833" s="25" t="s">
        <v>225</v>
      </c>
      <c r="F833" s="65">
        <v>0</v>
      </c>
      <c r="G833" s="65">
        <f t="shared" si="37"/>
        <v>0</v>
      </c>
      <c r="H833" s="23">
        <f>ROUND(IF($A833 ='Inflation Constants Table'!$E$1,E833,E833*(_xlfn.XLOOKUP($A833,'Inflation Constants Table'!$A:$A,'Inflation Constants Table'!$B:$B,0))),0)</f>
        <v>0</v>
      </c>
      <c r="I833" s="23">
        <f>ROUND(IF($A833 ='Inflation Constants Table'!$E$1,F833,F833*(_xlfn.XLOOKUP($A833,'Inflation Constants Table'!$A:$A,'Inflation Constants Table'!$B:$B,0))),0)</f>
        <v>0</v>
      </c>
      <c r="J833" s="23">
        <f>ROUND(IF($A833 ='Inflation Constants Table'!$E$1,G833,G833*(_xlfn.XLOOKUP($A833,'Inflation Constants Table'!$A:$A,'Inflation Constants Table'!$B:$B,0))),0)</f>
        <v>0</v>
      </c>
      <c r="K833" s="19">
        <f t="shared" si="38"/>
        <v>0</v>
      </c>
      <c r="L833" s="73">
        <f>_xlfn.XLOOKUP(A833,'SAPD GF as Pct of COSA GF'!A:A,'SAPD GF as Pct of COSA GF'!C:C)</f>
        <v>1596310579</v>
      </c>
      <c r="M833" s="19">
        <f t="shared" si="39"/>
        <v>0</v>
      </c>
    </row>
    <row r="834" spans="1:13">
      <c r="A834">
        <v>2021</v>
      </c>
      <c r="B834" t="s">
        <v>224</v>
      </c>
      <c r="C834" s="59" t="s">
        <v>199</v>
      </c>
      <c r="D834" s="25" t="s">
        <v>226</v>
      </c>
      <c r="F834" s="65">
        <v>0</v>
      </c>
      <c r="G834" s="65">
        <f t="shared" si="37"/>
        <v>0</v>
      </c>
      <c r="H834" s="23">
        <f>ROUND(IF($A834 ='Inflation Constants Table'!$E$1,E834,E834*(_xlfn.XLOOKUP($A834,'Inflation Constants Table'!$A:$A,'Inflation Constants Table'!$B:$B,0))),0)</f>
        <v>0</v>
      </c>
      <c r="I834" s="23">
        <f>ROUND(IF($A834 ='Inflation Constants Table'!$E$1,F834,F834*(_xlfn.XLOOKUP($A834,'Inflation Constants Table'!$A:$A,'Inflation Constants Table'!$B:$B,0))),0)</f>
        <v>0</v>
      </c>
      <c r="J834" s="23">
        <f>ROUND(IF($A834 ='Inflation Constants Table'!$E$1,G834,G834*(_xlfn.XLOOKUP($A834,'Inflation Constants Table'!$A:$A,'Inflation Constants Table'!$B:$B,0))),0)</f>
        <v>0</v>
      </c>
      <c r="K834" s="19">
        <f t="shared" si="38"/>
        <v>0</v>
      </c>
      <c r="L834" s="73">
        <f>_xlfn.XLOOKUP(A834,'SAPD GF as Pct of COSA GF'!A:A,'SAPD GF as Pct of COSA GF'!C:C)</f>
        <v>1596310579</v>
      </c>
      <c r="M834" s="19">
        <f t="shared" si="39"/>
        <v>0</v>
      </c>
    </row>
    <row r="835" spans="1:13">
      <c r="A835">
        <v>2021</v>
      </c>
      <c r="B835" t="s">
        <v>224</v>
      </c>
      <c r="C835" s="59" t="s">
        <v>199</v>
      </c>
      <c r="D835" s="25" t="s">
        <v>223</v>
      </c>
      <c r="F835" s="65">
        <v>0</v>
      </c>
      <c r="G835" s="65">
        <f t="shared" ref="G835:G898" si="40">E835+F835</f>
        <v>0</v>
      </c>
      <c r="H835" s="23">
        <f>ROUND(IF($A835 ='Inflation Constants Table'!$E$1,E835,E835*(_xlfn.XLOOKUP($A835,'Inflation Constants Table'!$A:$A,'Inflation Constants Table'!$B:$B,0))),0)</f>
        <v>0</v>
      </c>
      <c r="I835" s="23">
        <f>ROUND(IF($A835 ='Inflation Constants Table'!$E$1,F835,F835*(_xlfn.XLOOKUP($A835,'Inflation Constants Table'!$A:$A,'Inflation Constants Table'!$B:$B,0))),0)</f>
        <v>0</v>
      </c>
      <c r="J835" s="23">
        <f>ROUND(IF($A835 ='Inflation Constants Table'!$E$1,G835,G835*(_xlfn.XLOOKUP($A835,'Inflation Constants Table'!$A:$A,'Inflation Constants Table'!$B:$B,0))),0)</f>
        <v>0</v>
      </c>
      <c r="K835" s="19">
        <f t="shared" ref="K835:K898" si="41">IF(J835 = 0, 0, H835/J835)</f>
        <v>0</v>
      </c>
      <c r="L835" s="73">
        <f>_xlfn.XLOOKUP(A835,'SAPD GF as Pct of COSA GF'!A:A,'SAPD GF as Pct of COSA GF'!C:C)</f>
        <v>1596310579</v>
      </c>
      <c r="M835" s="19">
        <f t="shared" ref="M835:M898" si="42">J835/L835</f>
        <v>0</v>
      </c>
    </row>
    <row r="836" spans="1:13">
      <c r="A836">
        <v>2021</v>
      </c>
      <c r="B836" t="s">
        <v>224</v>
      </c>
      <c r="C836" s="59" t="s">
        <v>199</v>
      </c>
      <c r="D836" s="25" t="s">
        <v>203</v>
      </c>
      <c r="F836" s="65">
        <v>0</v>
      </c>
      <c r="G836" s="65">
        <f t="shared" si="40"/>
        <v>0</v>
      </c>
      <c r="H836" s="23">
        <f>ROUND(IF($A836 ='Inflation Constants Table'!$E$1,E836,E836*(_xlfn.XLOOKUP($A836,'Inflation Constants Table'!$A:$A,'Inflation Constants Table'!$B:$B,0))),0)</f>
        <v>0</v>
      </c>
      <c r="I836" s="23">
        <f>ROUND(IF($A836 ='Inflation Constants Table'!$E$1,F836,F836*(_xlfn.XLOOKUP($A836,'Inflation Constants Table'!$A:$A,'Inflation Constants Table'!$B:$B,0))),0)</f>
        <v>0</v>
      </c>
      <c r="J836" s="23">
        <f>ROUND(IF($A836 ='Inflation Constants Table'!$E$1,G836,G836*(_xlfn.XLOOKUP($A836,'Inflation Constants Table'!$A:$A,'Inflation Constants Table'!$B:$B,0))),0)</f>
        <v>0</v>
      </c>
      <c r="K836" s="19">
        <f t="shared" si="41"/>
        <v>0</v>
      </c>
      <c r="L836" s="73">
        <f>_xlfn.XLOOKUP(A836,'SAPD GF as Pct of COSA GF'!A:A,'SAPD GF as Pct of COSA GF'!C:C)</f>
        <v>1596310579</v>
      </c>
      <c r="M836" s="19">
        <f t="shared" si="42"/>
        <v>0</v>
      </c>
    </row>
    <row r="837" spans="1:13">
      <c r="A837">
        <v>2021</v>
      </c>
      <c r="B837" t="s">
        <v>224</v>
      </c>
      <c r="C837" s="59" t="s">
        <v>199</v>
      </c>
      <c r="D837" s="25" t="s">
        <v>222</v>
      </c>
      <c r="F837" s="65">
        <v>28125</v>
      </c>
      <c r="G837" s="65">
        <f t="shared" si="40"/>
        <v>28125</v>
      </c>
      <c r="H837" s="23">
        <f>ROUND(IF($A837 ='Inflation Constants Table'!$E$1,E837,E837*(_xlfn.XLOOKUP($A837,'Inflation Constants Table'!$A:$A,'Inflation Constants Table'!$B:$B,0))),0)</f>
        <v>0</v>
      </c>
      <c r="I837" s="23">
        <f>ROUND(IF($A837 ='Inflation Constants Table'!$E$1,F837,F837*(_xlfn.XLOOKUP($A837,'Inflation Constants Table'!$A:$A,'Inflation Constants Table'!$B:$B,0))),0)</f>
        <v>34875</v>
      </c>
      <c r="J837" s="23">
        <f>ROUND(IF($A837 ='Inflation Constants Table'!$E$1,G837,G837*(_xlfn.XLOOKUP($A837,'Inflation Constants Table'!$A:$A,'Inflation Constants Table'!$B:$B,0))),0)</f>
        <v>34875</v>
      </c>
      <c r="K837" s="19">
        <f t="shared" si="41"/>
        <v>0</v>
      </c>
      <c r="L837" s="73">
        <f>_xlfn.XLOOKUP(A837,'SAPD GF as Pct of COSA GF'!A:A,'SAPD GF as Pct of COSA GF'!C:C)</f>
        <v>1596310579</v>
      </c>
      <c r="M837" s="19">
        <f t="shared" si="42"/>
        <v>2.1847252319687848E-5</v>
      </c>
    </row>
    <row r="838" spans="1:13">
      <c r="A838">
        <v>2021</v>
      </c>
      <c r="B838" t="s">
        <v>224</v>
      </c>
      <c r="C838" s="59" t="s">
        <v>199</v>
      </c>
      <c r="D838" s="25" t="s">
        <v>227</v>
      </c>
      <c r="F838" s="65">
        <v>0</v>
      </c>
      <c r="G838" s="65">
        <f t="shared" si="40"/>
        <v>0</v>
      </c>
      <c r="H838" s="23">
        <f>ROUND(IF($A838 ='Inflation Constants Table'!$E$1,E838,E838*(_xlfn.XLOOKUP($A838,'Inflation Constants Table'!$A:$A,'Inflation Constants Table'!$B:$B,0))),0)</f>
        <v>0</v>
      </c>
      <c r="I838" s="23">
        <f>ROUND(IF($A838 ='Inflation Constants Table'!$E$1,F838,F838*(_xlfn.XLOOKUP($A838,'Inflation Constants Table'!$A:$A,'Inflation Constants Table'!$B:$B,0))),0)</f>
        <v>0</v>
      </c>
      <c r="J838" s="23">
        <f>ROUND(IF($A838 ='Inflation Constants Table'!$E$1,G838,G838*(_xlfn.XLOOKUP($A838,'Inflation Constants Table'!$A:$A,'Inflation Constants Table'!$B:$B,0))),0)</f>
        <v>0</v>
      </c>
      <c r="K838" s="19">
        <f t="shared" si="41"/>
        <v>0</v>
      </c>
      <c r="L838" s="73">
        <f>_xlfn.XLOOKUP(A838,'SAPD GF as Pct of COSA GF'!A:A,'SAPD GF as Pct of COSA GF'!C:C)</f>
        <v>1596310579</v>
      </c>
      <c r="M838" s="19">
        <f t="shared" si="42"/>
        <v>0</v>
      </c>
    </row>
    <row r="839" spans="1:13">
      <c r="A839">
        <v>2021</v>
      </c>
      <c r="B839" t="s">
        <v>224</v>
      </c>
      <c r="C839" s="59" t="s">
        <v>199</v>
      </c>
      <c r="D839" s="25" t="s">
        <v>205</v>
      </c>
      <c r="F839" s="65">
        <v>0</v>
      </c>
      <c r="G839" s="65">
        <f t="shared" si="40"/>
        <v>0</v>
      </c>
      <c r="H839" s="23">
        <f>ROUND(IF($A839 ='Inflation Constants Table'!$E$1,E839,E839*(_xlfn.XLOOKUP($A839,'Inflation Constants Table'!$A:$A,'Inflation Constants Table'!$B:$B,0))),0)</f>
        <v>0</v>
      </c>
      <c r="I839" s="23">
        <f>ROUND(IF($A839 ='Inflation Constants Table'!$E$1,F839,F839*(_xlfn.XLOOKUP($A839,'Inflation Constants Table'!$A:$A,'Inflation Constants Table'!$B:$B,0))),0)</f>
        <v>0</v>
      </c>
      <c r="J839" s="23">
        <f>ROUND(IF($A839 ='Inflation Constants Table'!$E$1,G839,G839*(_xlfn.XLOOKUP($A839,'Inflation Constants Table'!$A:$A,'Inflation Constants Table'!$B:$B,0))),0)</f>
        <v>0</v>
      </c>
      <c r="K839" s="19">
        <f t="shared" si="41"/>
        <v>0</v>
      </c>
      <c r="L839" s="73">
        <f>_xlfn.XLOOKUP(A839,'SAPD GF as Pct of COSA GF'!A:A,'SAPD GF as Pct of COSA GF'!C:C)</f>
        <v>1596310579</v>
      </c>
      <c r="M839" s="19">
        <f t="shared" si="42"/>
        <v>0</v>
      </c>
    </row>
    <row r="840" spans="1:13">
      <c r="A840">
        <v>2021</v>
      </c>
      <c r="B840" t="s">
        <v>224</v>
      </c>
      <c r="C840" s="59" t="s">
        <v>199</v>
      </c>
      <c r="D840" s="25" t="s">
        <v>228</v>
      </c>
      <c r="F840" s="65">
        <v>0</v>
      </c>
      <c r="G840" s="65">
        <f t="shared" si="40"/>
        <v>0</v>
      </c>
      <c r="H840" s="23">
        <f>ROUND(IF($A840 ='Inflation Constants Table'!$E$1,E840,E840*(_xlfn.XLOOKUP($A840,'Inflation Constants Table'!$A:$A,'Inflation Constants Table'!$B:$B,0))),0)</f>
        <v>0</v>
      </c>
      <c r="I840" s="23">
        <f>ROUND(IF($A840 ='Inflation Constants Table'!$E$1,F840,F840*(_xlfn.XLOOKUP($A840,'Inflation Constants Table'!$A:$A,'Inflation Constants Table'!$B:$B,0))),0)</f>
        <v>0</v>
      </c>
      <c r="J840" s="23">
        <f>ROUND(IF($A840 ='Inflation Constants Table'!$E$1,G840,G840*(_xlfn.XLOOKUP($A840,'Inflation Constants Table'!$A:$A,'Inflation Constants Table'!$B:$B,0))),0)</f>
        <v>0</v>
      </c>
      <c r="K840" s="19">
        <f t="shared" si="41"/>
        <v>0</v>
      </c>
      <c r="L840" s="73">
        <f>_xlfn.XLOOKUP(A840,'SAPD GF as Pct of COSA GF'!A:A,'SAPD GF as Pct of COSA GF'!C:C)</f>
        <v>1596310579</v>
      </c>
      <c r="M840" s="19">
        <f t="shared" si="42"/>
        <v>0</v>
      </c>
    </row>
    <row r="841" spans="1:13">
      <c r="A841">
        <v>2022</v>
      </c>
      <c r="B841" t="s">
        <v>224</v>
      </c>
      <c r="C841" s="59" t="s">
        <v>199</v>
      </c>
      <c r="D841" s="25" t="s">
        <v>225</v>
      </c>
      <c r="F841" s="65">
        <v>0</v>
      </c>
      <c r="G841" s="65">
        <f t="shared" si="40"/>
        <v>0</v>
      </c>
      <c r="H841" s="23">
        <f>ROUND(IF($A841 ='Inflation Constants Table'!$E$1,E841,E841*(_xlfn.XLOOKUP($A841,'Inflation Constants Table'!$A:$A,'Inflation Constants Table'!$B:$B,0))),0)</f>
        <v>0</v>
      </c>
      <c r="I841" s="23">
        <f>ROUND(IF($A841 ='Inflation Constants Table'!$E$1,F841,F841*(_xlfn.XLOOKUP($A841,'Inflation Constants Table'!$A:$A,'Inflation Constants Table'!$B:$B,0))),0)</f>
        <v>0</v>
      </c>
      <c r="J841" s="23">
        <f>ROUND(IF($A841 ='Inflation Constants Table'!$E$1,G841,G841*(_xlfn.XLOOKUP($A841,'Inflation Constants Table'!$A:$A,'Inflation Constants Table'!$B:$B,0))),0)</f>
        <v>0</v>
      </c>
      <c r="K841" s="19">
        <f t="shared" si="41"/>
        <v>0</v>
      </c>
      <c r="L841" s="73">
        <f>_xlfn.XLOOKUP(A841,'SAPD GF as Pct of COSA GF'!A:A,'SAPD GF as Pct of COSA GF'!C:C)</f>
        <v>1561144617</v>
      </c>
      <c r="M841" s="19">
        <f t="shared" si="42"/>
        <v>0</v>
      </c>
    </row>
    <row r="842" spans="1:13">
      <c r="A842">
        <v>2022</v>
      </c>
      <c r="B842" t="s">
        <v>224</v>
      </c>
      <c r="C842" s="59" t="s">
        <v>199</v>
      </c>
      <c r="D842" s="25" t="s">
        <v>226</v>
      </c>
      <c r="F842" s="65">
        <v>5712</v>
      </c>
      <c r="G842" s="65">
        <f t="shared" si="40"/>
        <v>5712</v>
      </c>
      <c r="H842" s="23">
        <f>ROUND(IF($A842 ='Inflation Constants Table'!$E$1,E842,E842*(_xlfn.XLOOKUP($A842,'Inflation Constants Table'!$A:$A,'Inflation Constants Table'!$B:$B,0))),0)</f>
        <v>0</v>
      </c>
      <c r="I842" s="23">
        <f>ROUND(IF($A842 ='Inflation Constants Table'!$E$1,F842,F842*(_xlfn.XLOOKUP($A842,'Inflation Constants Table'!$A:$A,'Inflation Constants Table'!$B:$B,0))),0)</f>
        <v>6569</v>
      </c>
      <c r="J842" s="23">
        <f>ROUND(IF($A842 ='Inflation Constants Table'!$E$1,G842,G842*(_xlfn.XLOOKUP($A842,'Inflation Constants Table'!$A:$A,'Inflation Constants Table'!$B:$B,0))),0)</f>
        <v>6569</v>
      </c>
      <c r="K842" s="19">
        <f t="shared" si="41"/>
        <v>0</v>
      </c>
      <c r="L842" s="73">
        <f>_xlfn.XLOOKUP(A842,'SAPD GF as Pct of COSA GF'!A:A,'SAPD GF as Pct of COSA GF'!C:C)</f>
        <v>1561144617</v>
      </c>
      <c r="M842" s="19">
        <f t="shared" si="42"/>
        <v>4.2078100442888054E-6</v>
      </c>
    </row>
    <row r="843" spans="1:13">
      <c r="A843">
        <v>2022</v>
      </c>
      <c r="B843" t="s">
        <v>224</v>
      </c>
      <c r="C843" s="59" t="s">
        <v>199</v>
      </c>
      <c r="D843" s="25" t="s">
        <v>223</v>
      </c>
      <c r="F843" s="65">
        <v>0</v>
      </c>
      <c r="G843" s="65">
        <f t="shared" si="40"/>
        <v>0</v>
      </c>
      <c r="H843" s="23">
        <f>ROUND(IF($A843 ='Inflation Constants Table'!$E$1,E843,E843*(_xlfn.XLOOKUP($A843,'Inflation Constants Table'!$A:$A,'Inflation Constants Table'!$B:$B,0))),0)</f>
        <v>0</v>
      </c>
      <c r="I843" s="23">
        <f>ROUND(IF($A843 ='Inflation Constants Table'!$E$1,F843,F843*(_xlfn.XLOOKUP($A843,'Inflation Constants Table'!$A:$A,'Inflation Constants Table'!$B:$B,0))),0)</f>
        <v>0</v>
      </c>
      <c r="J843" s="23">
        <f>ROUND(IF($A843 ='Inflation Constants Table'!$E$1,G843,G843*(_xlfn.XLOOKUP($A843,'Inflation Constants Table'!$A:$A,'Inflation Constants Table'!$B:$B,0))),0)</f>
        <v>0</v>
      </c>
      <c r="K843" s="19">
        <f t="shared" si="41"/>
        <v>0</v>
      </c>
      <c r="L843" s="73">
        <f>_xlfn.XLOOKUP(A843,'SAPD GF as Pct of COSA GF'!A:A,'SAPD GF as Pct of COSA GF'!C:C)</f>
        <v>1561144617</v>
      </c>
      <c r="M843" s="19">
        <f t="shared" si="42"/>
        <v>0</v>
      </c>
    </row>
    <row r="844" spans="1:13">
      <c r="A844">
        <v>2022</v>
      </c>
      <c r="B844" t="s">
        <v>224</v>
      </c>
      <c r="C844" s="59" t="s">
        <v>199</v>
      </c>
      <c r="D844" s="25" t="s">
        <v>203</v>
      </c>
      <c r="F844" s="65">
        <v>68034</v>
      </c>
      <c r="G844" s="65">
        <f t="shared" si="40"/>
        <v>68034</v>
      </c>
      <c r="H844" s="23">
        <f>ROUND(IF($A844 ='Inflation Constants Table'!$E$1,E844,E844*(_xlfn.XLOOKUP($A844,'Inflation Constants Table'!$A:$A,'Inflation Constants Table'!$B:$B,0))),0)</f>
        <v>0</v>
      </c>
      <c r="I844" s="23">
        <f>ROUND(IF($A844 ='Inflation Constants Table'!$E$1,F844,F844*(_xlfn.XLOOKUP($A844,'Inflation Constants Table'!$A:$A,'Inflation Constants Table'!$B:$B,0))),0)</f>
        <v>78239</v>
      </c>
      <c r="J844" s="23">
        <f>ROUND(IF($A844 ='Inflation Constants Table'!$E$1,G844,G844*(_xlfn.XLOOKUP($A844,'Inflation Constants Table'!$A:$A,'Inflation Constants Table'!$B:$B,0))),0)</f>
        <v>78239</v>
      </c>
      <c r="K844" s="19">
        <f t="shared" si="41"/>
        <v>0</v>
      </c>
      <c r="L844" s="73">
        <f>_xlfn.XLOOKUP(A844,'SAPD GF as Pct of COSA GF'!A:A,'SAPD GF as Pct of COSA GF'!C:C)</f>
        <v>1561144617</v>
      </c>
      <c r="M844" s="19">
        <f t="shared" si="42"/>
        <v>5.0116433255459252E-5</v>
      </c>
    </row>
    <row r="845" spans="1:13">
      <c r="A845">
        <v>2022</v>
      </c>
      <c r="B845" t="s">
        <v>224</v>
      </c>
      <c r="C845" s="59" t="s">
        <v>199</v>
      </c>
      <c r="D845" s="25" t="s">
        <v>222</v>
      </c>
      <c r="F845" s="65">
        <v>49572</v>
      </c>
      <c r="G845" s="65">
        <f t="shared" si="40"/>
        <v>49572</v>
      </c>
      <c r="H845" s="23">
        <f>ROUND(IF($A845 ='Inflation Constants Table'!$E$1,E845,E845*(_xlfn.XLOOKUP($A845,'Inflation Constants Table'!$A:$A,'Inflation Constants Table'!$B:$B,0))),0)</f>
        <v>0</v>
      </c>
      <c r="I845" s="23">
        <f>ROUND(IF($A845 ='Inflation Constants Table'!$E$1,F845,F845*(_xlfn.XLOOKUP($A845,'Inflation Constants Table'!$A:$A,'Inflation Constants Table'!$B:$B,0))),0)</f>
        <v>57008</v>
      </c>
      <c r="J845" s="23">
        <f>ROUND(IF($A845 ='Inflation Constants Table'!$E$1,G845,G845*(_xlfn.XLOOKUP($A845,'Inflation Constants Table'!$A:$A,'Inflation Constants Table'!$B:$B,0))),0)</f>
        <v>57008</v>
      </c>
      <c r="K845" s="19">
        <f t="shared" si="41"/>
        <v>0</v>
      </c>
      <c r="L845" s="73">
        <f>_xlfn.XLOOKUP(A845,'SAPD GF as Pct of COSA GF'!A:A,'SAPD GF as Pct of COSA GF'!C:C)</f>
        <v>1561144617</v>
      </c>
      <c r="M845" s="19">
        <f t="shared" si="42"/>
        <v>3.6516796316763012E-5</v>
      </c>
    </row>
    <row r="846" spans="1:13">
      <c r="A846">
        <v>2022</v>
      </c>
      <c r="B846" t="s">
        <v>224</v>
      </c>
      <c r="C846" s="59" t="s">
        <v>199</v>
      </c>
      <c r="D846" s="25" t="s">
        <v>227</v>
      </c>
      <c r="F846" s="65">
        <v>46512</v>
      </c>
      <c r="G846" s="65">
        <f t="shared" si="40"/>
        <v>46512</v>
      </c>
      <c r="H846" s="23">
        <f>ROUND(IF($A846 ='Inflation Constants Table'!$E$1,E846,E846*(_xlfn.XLOOKUP($A846,'Inflation Constants Table'!$A:$A,'Inflation Constants Table'!$B:$B,0))),0)</f>
        <v>0</v>
      </c>
      <c r="I846" s="23">
        <f>ROUND(IF($A846 ='Inflation Constants Table'!$E$1,F846,F846*(_xlfn.XLOOKUP($A846,'Inflation Constants Table'!$A:$A,'Inflation Constants Table'!$B:$B,0))),0)</f>
        <v>53489</v>
      </c>
      <c r="J846" s="23">
        <f>ROUND(IF($A846 ='Inflation Constants Table'!$E$1,G846,G846*(_xlfn.XLOOKUP($A846,'Inflation Constants Table'!$A:$A,'Inflation Constants Table'!$B:$B,0))),0)</f>
        <v>53489</v>
      </c>
      <c r="K846" s="19">
        <f t="shared" si="41"/>
        <v>0</v>
      </c>
      <c r="L846" s="73">
        <f>_xlfn.XLOOKUP(A846,'SAPD GF as Pct of COSA GF'!A:A,'SAPD GF as Pct of COSA GF'!C:C)</f>
        <v>1561144617</v>
      </c>
      <c r="M846" s="19">
        <f t="shared" si="42"/>
        <v>3.4262680995427602E-5</v>
      </c>
    </row>
    <row r="847" spans="1:13">
      <c r="A847">
        <v>2022</v>
      </c>
      <c r="B847" t="s">
        <v>224</v>
      </c>
      <c r="C847" s="59" t="s">
        <v>199</v>
      </c>
      <c r="D847" s="25" t="s">
        <v>205</v>
      </c>
      <c r="F847" s="65">
        <v>0</v>
      </c>
      <c r="G847" s="65">
        <f t="shared" si="40"/>
        <v>0</v>
      </c>
      <c r="H847" s="23">
        <f>ROUND(IF($A847 ='Inflation Constants Table'!$E$1,E847,E847*(_xlfn.XLOOKUP($A847,'Inflation Constants Table'!$A:$A,'Inflation Constants Table'!$B:$B,0))),0)</f>
        <v>0</v>
      </c>
      <c r="I847" s="23">
        <f>ROUND(IF($A847 ='Inflation Constants Table'!$E$1,F847,F847*(_xlfn.XLOOKUP($A847,'Inflation Constants Table'!$A:$A,'Inflation Constants Table'!$B:$B,0))),0)</f>
        <v>0</v>
      </c>
      <c r="J847" s="23">
        <f>ROUND(IF($A847 ='Inflation Constants Table'!$E$1,G847,G847*(_xlfn.XLOOKUP($A847,'Inflation Constants Table'!$A:$A,'Inflation Constants Table'!$B:$B,0))),0)</f>
        <v>0</v>
      </c>
      <c r="K847" s="19">
        <f t="shared" si="41"/>
        <v>0</v>
      </c>
      <c r="L847" s="73">
        <f>_xlfn.XLOOKUP(A847,'SAPD GF as Pct of COSA GF'!A:A,'SAPD GF as Pct of COSA GF'!C:C)</f>
        <v>1561144617</v>
      </c>
      <c r="M847" s="19">
        <f t="shared" si="42"/>
        <v>0</v>
      </c>
    </row>
    <row r="848" spans="1:13">
      <c r="A848">
        <v>2022</v>
      </c>
      <c r="B848" t="s">
        <v>224</v>
      </c>
      <c r="C848" s="59" t="s">
        <v>199</v>
      </c>
      <c r="D848" s="25" t="s">
        <v>228</v>
      </c>
      <c r="F848" s="65">
        <v>34017</v>
      </c>
      <c r="G848" s="65">
        <f t="shared" si="40"/>
        <v>34017</v>
      </c>
      <c r="H848" s="23">
        <f>ROUND(IF($A848 ='Inflation Constants Table'!$E$1,E848,E848*(_xlfn.XLOOKUP($A848,'Inflation Constants Table'!$A:$A,'Inflation Constants Table'!$B:$B,0))),0)</f>
        <v>0</v>
      </c>
      <c r="I848" s="23">
        <f>ROUND(IF($A848 ='Inflation Constants Table'!$E$1,F848,F848*(_xlfn.XLOOKUP($A848,'Inflation Constants Table'!$A:$A,'Inflation Constants Table'!$B:$B,0))),0)</f>
        <v>39120</v>
      </c>
      <c r="J848" s="23">
        <f>ROUND(IF($A848 ='Inflation Constants Table'!$E$1,G848,G848*(_xlfn.XLOOKUP($A848,'Inflation Constants Table'!$A:$A,'Inflation Constants Table'!$B:$B,0))),0)</f>
        <v>39120</v>
      </c>
      <c r="K848" s="19">
        <f t="shared" si="41"/>
        <v>0</v>
      </c>
      <c r="L848" s="73">
        <f>_xlfn.XLOOKUP(A848,'SAPD GF as Pct of COSA GF'!A:A,'SAPD GF as Pct of COSA GF'!C:C)</f>
        <v>1561144617</v>
      </c>
      <c r="M848" s="19">
        <f t="shared" si="42"/>
        <v>2.505853690555306E-5</v>
      </c>
    </row>
    <row r="849" spans="1:13">
      <c r="A849">
        <v>2023</v>
      </c>
      <c r="B849" t="s">
        <v>224</v>
      </c>
      <c r="C849" s="59" t="s">
        <v>199</v>
      </c>
      <c r="D849" s="25" t="s">
        <v>225</v>
      </c>
      <c r="F849" s="65">
        <v>0</v>
      </c>
      <c r="G849" s="65">
        <f t="shared" si="40"/>
        <v>0</v>
      </c>
      <c r="H849" s="23">
        <f>ROUND(IF($A849 ='Inflation Constants Table'!$E$1,E849,E849*(_xlfn.XLOOKUP($A849,'Inflation Constants Table'!$A:$A,'Inflation Constants Table'!$B:$B,0))),0)</f>
        <v>0</v>
      </c>
      <c r="I849" s="23">
        <f>ROUND(IF($A849 ='Inflation Constants Table'!$E$1,F849,F849*(_xlfn.XLOOKUP($A849,'Inflation Constants Table'!$A:$A,'Inflation Constants Table'!$B:$B,0))),0)</f>
        <v>0</v>
      </c>
      <c r="J849" s="23">
        <f>ROUND(IF($A849 ='Inflation Constants Table'!$E$1,G849,G849*(_xlfn.XLOOKUP($A849,'Inflation Constants Table'!$A:$A,'Inflation Constants Table'!$B:$B,0))),0)</f>
        <v>0</v>
      </c>
      <c r="K849" s="19">
        <f t="shared" si="41"/>
        <v>0</v>
      </c>
      <c r="L849" s="73">
        <f>_xlfn.XLOOKUP(A849,'SAPD GF as Pct of COSA GF'!A:A,'SAPD GF as Pct of COSA GF'!C:C)</f>
        <v>1631636678</v>
      </c>
      <c r="M849" s="19">
        <f t="shared" si="42"/>
        <v>0</v>
      </c>
    </row>
    <row r="850" spans="1:13">
      <c r="A850">
        <v>2023</v>
      </c>
      <c r="B850" t="s">
        <v>224</v>
      </c>
      <c r="C850" s="59" t="s">
        <v>199</v>
      </c>
      <c r="D850" s="25" t="s">
        <v>226</v>
      </c>
      <c r="F850" s="65">
        <v>200</v>
      </c>
      <c r="G850" s="65">
        <f t="shared" si="40"/>
        <v>200</v>
      </c>
      <c r="H850" s="23">
        <f>ROUND(IF($A850 ='Inflation Constants Table'!$E$1,E850,E850*(_xlfn.XLOOKUP($A850,'Inflation Constants Table'!$A:$A,'Inflation Constants Table'!$B:$B,0))),0)</f>
        <v>0</v>
      </c>
      <c r="I850" s="23">
        <f>ROUND(IF($A850 ='Inflation Constants Table'!$E$1,F850,F850*(_xlfn.XLOOKUP($A850,'Inflation Constants Table'!$A:$A,'Inflation Constants Table'!$B:$B,0))),0)</f>
        <v>216</v>
      </c>
      <c r="J850" s="23">
        <f>ROUND(IF($A850 ='Inflation Constants Table'!$E$1,G850,G850*(_xlfn.XLOOKUP($A850,'Inflation Constants Table'!$A:$A,'Inflation Constants Table'!$B:$B,0))),0)</f>
        <v>216</v>
      </c>
      <c r="K850" s="19">
        <f t="shared" si="41"/>
        <v>0</v>
      </c>
      <c r="L850" s="73">
        <f>_xlfn.XLOOKUP(A850,'SAPD GF as Pct of COSA GF'!A:A,'SAPD GF as Pct of COSA GF'!C:C)</f>
        <v>1631636678</v>
      </c>
      <c r="M850" s="19">
        <f t="shared" si="42"/>
        <v>1.3238241264885319E-7</v>
      </c>
    </row>
    <row r="851" spans="1:13">
      <c r="A851">
        <v>2023</v>
      </c>
      <c r="B851" t="s">
        <v>224</v>
      </c>
      <c r="C851" s="59" t="s">
        <v>199</v>
      </c>
      <c r="D851" s="25" t="s">
        <v>223</v>
      </c>
      <c r="F851" s="65">
        <v>0</v>
      </c>
      <c r="G851" s="65">
        <f t="shared" si="40"/>
        <v>0</v>
      </c>
      <c r="H851" s="23">
        <f>ROUND(IF($A851 ='Inflation Constants Table'!$E$1,E851,E851*(_xlfn.XLOOKUP($A851,'Inflation Constants Table'!$A:$A,'Inflation Constants Table'!$B:$B,0))),0)</f>
        <v>0</v>
      </c>
      <c r="I851" s="23">
        <f>ROUND(IF($A851 ='Inflation Constants Table'!$E$1,F851,F851*(_xlfn.XLOOKUP($A851,'Inflation Constants Table'!$A:$A,'Inflation Constants Table'!$B:$B,0))),0)</f>
        <v>0</v>
      </c>
      <c r="J851" s="23">
        <f>ROUND(IF($A851 ='Inflation Constants Table'!$E$1,G851,G851*(_xlfn.XLOOKUP($A851,'Inflation Constants Table'!$A:$A,'Inflation Constants Table'!$B:$B,0))),0)</f>
        <v>0</v>
      </c>
      <c r="K851" s="19">
        <f t="shared" si="41"/>
        <v>0</v>
      </c>
      <c r="L851" s="73">
        <f>_xlfn.XLOOKUP(A851,'SAPD GF as Pct of COSA GF'!A:A,'SAPD GF as Pct of COSA GF'!C:C)</f>
        <v>1631636678</v>
      </c>
      <c r="M851" s="19">
        <f t="shared" si="42"/>
        <v>0</v>
      </c>
    </row>
    <row r="852" spans="1:13">
      <c r="A852">
        <v>2023</v>
      </c>
      <c r="B852" t="s">
        <v>224</v>
      </c>
      <c r="C852" s="59" t="s">
        <v>199</v>
      </c>
      <c r="D852" s="25" t="s">
        <v>203</v>
      </c>
      <c r="F852" s="65">
        <v>0</v>
      </c>
      <c r="G852" s="65">
        <f t="shared" si="40"/>
        <v>0</v>
      </c>
      <c r="H852" s="23">
        <f>ROUND(IF($A852 ='Inflation Constants Table'!$E$1,E852,E852*(_xlfn.XLOOKUP($A852,'Inflation Constants Table'!$A:$A,'Inflation Constants Table'!$B:$B,0))),0)</f>
        <v>0</v>
      </c>
      <c r="I852" s="23">
        <f>ROUND(IF($A852 ='Inflation Constants Table'!$E$1,F852,F852*(_xlfn.XLOOKUP($A852,'Inflation Constants Table'!$A:$A,'Inflation Constants Table'!$B:$B,0))),0)</f>
        <v>0</v>
      </c>
      <c r="J852" s="23">
        <f>ROUND(IF($A852 ='Inflation Constants Table'!$E$1,G852,G852*(_xlfn.XLOOKUP($A852,'Inflation Constants Table'!$A:$A,'Inflation Constants Table'!$B:$B,0))),0)</f>
        <v>0</v>
      </c>
      <c r="K852" s="19">
        <f t="shared" si="41"/>
        <v>0</v>
      </c>
      <c r="L852" s="73">
        <f>_xlfn.XLOOKUP(A852,'SAPD GF as Pct of COSA GF'!A:A,'SAPD GF as Pct of COSA GF'!C:C)</f>
        <v>1631636678</v>
      </c>
      <c r="M852" s="19">
        <f t="shared" si="42"/>
        <v>0</v>
      </c>
    </row>
    <row r="853" spans="1:13">
      <c r="A853">
        <v>2023</v>
      </c>
      <c r="B853" t="s">
        <v>224</v>
      </c>
      <c r="C853" s="59" t="s">
        <v>199</v>
      </c>
      <c r="D853" s="25" t="s">
        <v>222</v>
      </c>
      <c r="F853" s="65">
        <v>0</v>
      </c>
      <c r="G853" s="65">
        <f t="shared" si="40"/>
        <v>0</v>
      </c>
      <c r="H853" s="23">
        <f>ROUND(IF($A853 ='Inflation Constants Table'!$E$1,E853,E853*(_xlfn.XLOOKUP($A853,'Inflation Constants Table'!$A:$A,'Inflation Constants Table'!$B:$B,0))),0)</f>
        <v>0</v>
      </c>
      <c r="I853" s="23">
        <f>ROUND(IF($A853 ='Inflation Constants Table'!$E$1,F853,F853*(_xlfn.XLOOKUP($A853,'Inflation Constants Table'!$A:$A,'Inflation Constants Table'!$B:$B,0))),0)</f>
        <v>0</v>
      </c>
      <c r="J853" s="23">
        <f>ROUND(IF($A853 ='Inflation Constants Table'!$E$1,G853,G853*(_xlfn.XLOOKUP($A853,'Inflation Constants Table'!$A:$A,'Inflation Constants Table'!$B:$B,0))),0)</f>
        <v>0</v>
      </c>
      <c r="K853" s="19">
        <f t="shared" si="41"/>
        <v>0</v>
      </c>
      <c r="L853" s="73">
        <f>_xlfn.XLOOKUP(A853,'SAPD GF as Pct of COSA GF'!A:A,'SAPD GF as Pct of COSA GF'!C:C)</f>
        <v>1631636678</v>
      </c>
      <c r="M853" s="19">
        <f t="shared" si="42"/>
        <v>0</v>
      </c>
    </row>
    <row r="854" spans="1:13">
      <c r="A854">
        <v>2023</v>
      </c>
      <c r="B854" t="s">
        <v>224</v>
      </c>
      <c r="C854" s="59" t="s">
        <v>199</v>
      </c>
      <c r="D854" s="25" t="s">
        <v>227</v>
      </c>
      <c r="F854" s="65">
        <v>84500</v>
      </c>
      <c r="G854" s="65">
        <f t="shared" si="40"/>
        <v>84500</v>
      </c>
      <c r="H854" s="23">
        <f>ROUND(IF($A854 ='Inflation Constants Table'!$E$1,E854,E854*(_xlfn.XLOOKUP($A854,'Inflation Constants Table'!$A:$A,'Inflation Constants Table'!$B:$B,0))),0)</f>
        <v>0</v>
      </c>
      <c r="I854" s="23">
        <f>ROUND(IF($A854 ='Inflation Constants Table'!$E$1,F854,F854*(_xlfn.XLOOKUP($A854,'Inflation Constants Table'!$A:$A,'Inflation Constants Table'!$B:$B,0))),0)</f>
        <v>91260</v>
      </c>
      <c r="J854" s="23">
        <f>ROUND(IF($A854 ='Inflation Constants Table'!$E$1,G854,G854*(_xlfn.XLOOKUP($A854,'Inflation Constants Table'!$A:$A,'Inflation Constants Table'!$B:$B,0))),0)</f>
        <v>91260</v>
      </c>
      <c r="K854" s="19">
        <f t="shared" si="41"/>
        <v>0</v>
      </c>
      <c r="L854" s="73">
        <f>_xlfn.XLOOKUP(A854,'SAPD GF as Pct of COSA GF'!A:A,'SAPD GF as Pct of COSA GF'!C:C)</f>
        <v>1631636678</v>
      </c>
      <c r="M854" s="19">
        <f t="shared" si="42"/>
        <v>5.5931569344140474E-5</v>
      </c>
    </row>
    <row r="855" spans="1:13">
      <c r="A855">
        <v>2023</v>
      </c>
      <c r="B855" t="s">
        <v>224</v>
      </c>
      <c r="C855" s="59" t="s">
        <v>199</v>
      </c>
      <c r="D855" s="25" t="s">
        <v>205</v>
      </c>
      <c r="F855" s="65">
        <v>0</v>
      </c>
      <c r="G855" s="65">
        <f t="shared" si="40"/>
        <v>0</v>
      </c>
      <c r="H855" s="23">
        <f>ROUND(IF($A855 ='Inflation Constants Table'!$E$1,E855,E855*(_xlfn.XLOOKUP($A855,'Inflation Constants Table'!$A:$A,'Inflation Constants Table'!$B:$B,0))),0)</f>
        <v>0</v>
      </c>
      <c r="I855" s="23">
        <f>ROUND(IF($A855 ='Inflation Constants Table'!$E$1,F855,F855*(_xlfn.XLOOKUP($A855,'Inflation Constants Table'!$A:$A,'Inflation Constants Table'!$B:$B,0))),0)</f>
        <v>0</v>
      </c>
      <c r="J855" s="23">
        <f>ROUND(IF($A855 ='Inflation Constants Table'!$E$1,G855,G855*(_xlfn.XLOOKUP($A855,'Inflation Constants Table'!$A:$A,'Inflation Constants Table'!$B:$B,0))),0)</f>
        <v>0</v>
      </c>
      <c r="K855" s="19">
        <f t="shared" si="41"/>
        <v>0</v>
      </c>
      <c r="L855" s="73">
        <f>_xlfn.XLOOKUP(A855,'SAPD GF as Pct of COSA GF'!A:A,'SAPD GF as Pct of COSA GF'!C:C)</f>
        <v>1631636678</v>
      </c>
      <c r="M855" s="19">
        <f t="shared" si="42"/>
        <v>0</v>
      </c>
    </row>
    <row r="856" spans="1:13">
      <c r="A856">
        <v>2023</v>
      </c>
      <c r="B856" t="s">
        <v>224</v>
      </c>
      <c r="C856" s="59" t="s">
        <v>199</v>
      </c>
      <c r="D856" s="25" t="s">
        <v>228</v>
      </c>
      <c r="F856" s="65">
        <v>0</v>
      </c>
      <c r="G856" s="65">
        <f t="shared" si="40"/>
        <v>0</v>
      </c>
      <c r="H856" s="23">
        <f>ROUND(IF($A856 ='Inflation Constants Table'!$E$1,E856,E856*(_xlfn.XLOOKUP($A856,'Inflation Constants Table'!$A:$A,'Inflation Constants Table'!$B:$B,0))),0)</f>
        <v>0</v>
      </c>
      <c r="I856" s="23">
        <f>ROUND(IF($A856 ='Inflation Constants Table'!$E$1,F856,F856*(_xlfn.XLOOKUP($A856,'Inflation Constants Table'!$A:$A,'Inflation Constants Table'!$B:$B,0))),0)</f>
        <v>0</v>
      </c>
      <c r="J856" s="23">
        <f>ROUND(IF($A856 ='Inflation Constants Table'!$E$1,G856,G856*(_xlfn.XLOOKUP($A856,'Inflation Constants Table'!$A:$A,'Inflation Constants Table'!$B:$B,0))),0)</f>
        <v>0</v>
      </c>
      <c r="K856" s="19">
        <f t="shared" si="41"/>
        <v>0</v>
      </c>
      <c r="L856" s="73">
        <f>_xlfn.XLOOKUP(A856,'SAPD GF as Pct of COSA GF'!A:A,'SAPD GF as Pct of COSA GF'!C:C)</f>
        <v>1631636678</v>
      </c>
      <c r="M856" s="19">
        <f t="shared" si="42"/>
        <v>0</v>
      </c>
    </row>
    <row r="857" spans="1:13">
      <c r="A857">
        <v>2024</v>
      </c>
      <c r="B857" t="s">
        <v>224</v>
      </c>
      <c r="C857" s="59" t="s">
        <v>199</v>
      </c>
      <c r="D857" s="25" t="s">
        <v>225</v>
      </c>
      <c r="F857" s="65">
        <v>0</v>
      </c>
      <c r="G857" s="65">
        <f t="shared" si="40"/>
        <v>0</v>
      </c>
      <c r="H857" s="23">
        <f>ROUND(IF($A857 ='Inflation Constants Table'!$E$1,E857,E857*(_xlfn.XLOOKUP($A857,'Inflation Constants Table'!$A:$A,'Inflation Constants Table'!$B:$B,0))),0)</f>
        <v>0</v>
      </c>
      <c r="I857" s="23">
        <f>ROUND(IF($A857 ='Inflation Constants Table'!$E$1,F857,F857*(_xlfn.XLOOKUP($A857,'Inflation Constants Table'!$A:$A,'Inflation Constants Table'!$B:$B,0))),0)</f>
        <v>0</v>
      </c>
      <c r="J857" s="23">
        <f>ROUND(IF($A857 ='Inflation Constants Table'!$E$1,G857,G857*(_xlfn.XLOOKUP($A857,'Inflation Constants Table'!$A:$A,'Inflation Constants Table'!$B:$B,0))),0)</f>
        <v>0</v>
      </c>
      <c r="K857" s="19">
        <f t="shared" si="41"/>
        <v>0</v>
      </c>
      <c r="L857" s="73">
        <f>_xlfn.XLOOKUP(A857,'SAPD GF as Pct of COSA GF'!A:A,'SAPD GF as Pct of COSA GF'!C:C)</f>
        <v>1682584782</v>
      </c>
      <c r="M857" s="19">
        <f t="shared" si="42"/>
        <v>0</v>
      </c>
    </row>
    <row r="858" spans="1:13">
      <c r="A858">
        <v>2024</v>
      </c>
      <c r="B858" t="s">
        <v>224</v>
      </c>
      <c r="C858" s="59" t="s">
        <v>199</v>
      </c>
      <c r="D858" s="25" t="s">
        <v>226</v>
      </c>
      <c r="F858" s="65">
        <v>0</v>
      </c>
      <c r="G858" s="65">
        <f t="shared" si="40"/>
        <v>0</v>
      </c>
      <c r="H858" s="23">
        <f>ROUND(IF($A858 ='Inflation Constants Table'!$E$1,E858,E858*(_xlfn.XLOOKUP($A858,'Inflation Constants Table'!$A:$A,'Inflation Constants Table'!$B:$B,0))),0)</f>
        <v>0</v>
      </c>
      <c r="I858" s="23">
        <f>ROUND(IF($A858 ='Inflation Constants Table'!$E$1,F858,F858*(_xlfn.XLOOKUP($A858,'Inflation Constants Table'!$A:$A,'Inflation Constants Table'!$B:$B,0))),0)</f>
        <v>0</v>
      </c>
      <c r="J858" s="23">
        <f>ROUND(IF($A858 ='Inflation Constants Table'!$E$1,G858,G858*(_xlfn.XLOOKUP($A858,'Inflation Constants Table'!$A:$A,'Inflation Constants Table'!$B:$B,0))),0)</f>
        <v>0</v>
      </c>
      <c r="K858" s="19">
        <f t="shared" si="41"/>
        <v>0</v>
      </c>
      <c r="L858" s="73">
        <f>_xlfn.XLOOKUP(A858,'SAPD GF as Pct of COSA GF'!A:A,'SAPD GF as Pct of COSA GF'!C:C)</f>
        <v>1682584782</v>
      </c>
      <c r="M858" s="19">
        <f t="shared" si="42"/>
        <v>0</v>
      </c>
    </row>
    <row r="859" spans="1:13">
      <c r="A859">
        <v>2024</v>
      </c>
      <c r="B859" t="s">
        <v>224</v>
      </c>
      <c r="C859" s="59" t="s">
        <v>199</v>
      </c>
      <c r="D859" s="25" t="s">
        <v>223</v>
      </c>
      <c r="F859" s="65">
        <v>0</v>
      </c>
      <c r="G859" s="65">
        <f t="shared" si="40"/>
        <v>0</v>
      </c>
      <c r="H859" s="23">
        <f>ROUND(IF($A859 ='Inflation Constants Table'!$E$1,E859,E859*(_xlfn.XLOOKUP($A859,'Inflation Constants Table'!$A:$A,'Inflation Constants Table'!$B:$B,0))),0)</f>
        <v>0</v>
      </c>
      <c r="I859" s="23">
        <f>ROUND(IF($A859 ='Inflation Constants Table'!$E$1,F859,F859*(_xlfn.XLOOKUP($A859,'Inflation Constants Table'!$A:$A,'Inflation Constants Table'!$B:$B,0))),0)</f>
        <v>0</v>
      </c>
      <c r="J859" s="23">
        <f>ROUND(IF($A859 ='Inflation Constants Table'!$E$1,G859,G859*(_xlfn.XLOOKUP($A859,'Inflation Constants Table'!$A:$A,'Inflation Constants Table'!$B:$B,0))),0)</f>
        <v>0</v>
      </c>
      <c r="K859" s="19">
        <f t="shared" si="41"/>
        <v>0</v>
      </c>
      <c r="L859" s="73">
        <f>_xlfn.XLOOKUP(A859,'SAPD GF as Pct of COSA GF'!A:A,'SAPD GF as Pct of COSA GF'!C:C)</f>
        <v>1682584782</v>
      </c>
      <c r="M859" s="19">
        <f t="shared" si="42"/>
        <v>0</v>
      </c>
    </row>
    <row r="860" spans="1:13">
      <c r="A860">
        <v>2024</v>
      </c>
      <c r="B860" t="s">
        <v>224</v>
      </c>
      <c r="C860" s="59" t="s">
        <v>199</v>
      </c>
      <c r="D860" s="25" t="s">
        <v>203</v>
      </c>
      <c r="F860" s="65">
        <v>0</v>
      </c>
      <c r="G860" s="65">
        <f t="shared" si="40"/>
        <v>0</v>
      </c>
      <c r="H860" s="23">
        <f>ROUND(IF($A860 ='Inflation Constants Table'!$E$1,E860,E860*(_xlfn.XLOOKUP($A860,'Inflation Constants Table'!$A:$A,'Inflation Constants Table'!$B:$B,0))),0)</f>
        <v>0</v>
      </c>
      <c r="I860" s="23">
        <f>ROUND(IF($A860 ='Inflation Constants Table'!$E$1,F860,F860*(_xlfn.XLOOKUP($A860,'Inflation Constants Table'!$A:$A,'Inflation Constants Table'!$B:$B,0))),0)</f>
        <v>0</v>
      </c>
      <c r="J860" s="23">
        <f>ROUND(IF($A860 ='Inflation Constants Table'!$E$1,G860,G860*(_xlfn.XLOOKUP($A860,'Inflation Constants Table'!$A:$A,'Inflation Constants Table'!$B:$B,0))),0)</f>
        <v>0</v>
      </c>
      <c r="K860" s="19">
        <f t="shared" si="41"/>
        <v>0</v>
      </c>
      <c r="L860" s="73">
        <f>_xlfn.XLOOKUP(A860,'SAPD GF as Pct of COSA GF'!A:A,'SAPD GF as Pct of COSA GF'!C:C)</f>
        <v>1682584782</v>
      </c>
      <c r="M860" s="19">
        <f t="shared" si="42"/>
        <v>0</v>
      </c>
    </row>
    <row r="861" spans="1:13">
      <c r="A861">
        <v>2024</v>
      </c>
      <c r="B861" t="s">
        <v>224</v>
      </c>
      <c r="C861" s="59" t="s">
        <v>199</v>
      </c>
      <c r="D861" s="25" t="s">
        <v>222</v>
      </c>
      <c r="F861" s="65">
        <v>0</v>
      </c>
      <c r="G861" s="65">
        <f t="shared" si="40"/>
        <v>0</v>
      </c>
      <c r="H861" s="23">
        <f>ROUND(IF($A861 ='Inflation Constants Table'!$E$1,E861,E861*(_xlfn.XLOOKUP($A861,'Inflation Constants Table'!$A:$A,'Inflation Constants Table'!$B:$B,0))),0)</f>
        <v>0</v>
      </c>
      <c r="I861" s="23">
        <f>ROUND(IF($A861 ='Inflation Constants Table'!$E$1,F861,F861*(_xlfn.XLOOKUP($A861,'Inflation Constants Table'!$A:$A,'Inflation Constants Table'!$B:$B,0))),0)</f>
        <v>0</v>
      </c>
      <c r="J861" s="23">
        <f>ROUND(IF($A861 ='Inflation Constants Table'!$E$1,G861,G861*(_xlfn.XLOOKUP($A861,'Inflation Constants Table'!$A:$A,'Inflation Constants Table'!$B:$B,0))),0)</f>
        <v>0</v>
      </c>
      <c r="K861" s="19">
        <f t="shared" si="41"/>
        <v>0</v>
      </c>
      <c r="L861" s="73">
        <f>_xlfn.XLOOKUP(A861,'SAPD GF as Pct of COSA GF'!A:A,'SAPD GF as Pct of COSA GF'!C:C)</f>
        <v>1682584782</v>
      </c>
      <c r="M861" s="19">
        <f t="shared" si="42"/>
        <v>0</v>
      </c>
    </row>
    <row r="862" spans="1:13">
      <c r="A862">
        <v>2024</v>
      </c>
      <c r="B862" t="s">
        <v>224</v>
      </c>
      <c r="C862" s="59" t="s">
        <v>199</v>
      </c>
      <c r="D862" s="25" t="s">
        <v>227</v>
      </c>
      <c r="F862" s="65">
        <v>14000</v>
      </c>
      <c r="G862" s="65">
        <f t="shared" si="40"/>
        <v>14000</v>
      </c>
      <c r="H862" s="23">
        <f>ROUND(IF($A862 ='Inflation Constants Table'!$E$1,E862,E862*(_xlfn.XLOOKUP($A862,'Inflation Constants Table'!$A:$A,'Inflation Constants Table'!$B:$B,0))),0)</f>
        <v>0</v>
      </c>
      <c r="I862" s="23">
        <f>ROUND(IF($A862 ='Inflation Constants Table'!$E$1,F862,F862*(_xlfn.XLOOKUP($A862,'Inflation Constants Table'!$A:$A,'Inflation Constants Table'!$B:$B,0))),0)</f>
        <v>14700</v>
      </c>
      <c r="J862" s="23">
        <f>ROUND(IF($A862 ='Inflation Constants Table'!$E$1,G862,G862*(_xlfn.XLOOKUP($A862,'Inflation Constants Table'!$A:$A,'Inflation Constants Table'!$B:$B,0))),0)</f>
        <v>14700</v>
      </c>
      <c r="K862" s="19">
        <f t="shared" si="41"/>
        <v>0</v>
      </c>
      <c r="L862" s="73">
        <f>_xlfn.XLOOKUP(A862,'SAPD GF as Pct of COSA GF'!A:A,'SAPD GF as Pct of COSA GF'!C:C)</f>
        <v>1682584782</v>
      </c>
      <c r="M862" s="19">
        <f t="shared" si="42"/>
        <v>8.7365582746605387E-6</v>
      </c>
    </row>
    <row r="863" spans="1:13">
      <c r="A863">
        <v>2024</v>
      </c>
      <c r="B863" t="s">
        <v>224</v>
      </c>
      <c r="C863" s="59" t="s">
        <v>199</v>
      </c>
      <c r="D863" s="25" t="s">
        <v>205</v>
      </c>
      <c r="F863" s="65">
        <v>0</v>
      </c>
      <c r="G863" s="65">
        <f t="shared" si="40"/>
        <v>0</v>
      </c>
      <c r="H863" s="23">
        <f>ROUND(IF($A863 ='Inflation Constants Table'!$E$1,E863,E863*(_xlfn.XLOOKUP($A863,'Inflation Constants Table'!$A:$A,'Inflation Constants Table'!$B:$B,0))),0)</f>
        <v>0</v>
      </c>
      <c r="I863" s="23">
        <f>ROUND(IF($A863 ='Inflation Constants Table'!$E$1,F863,F863*(_xlfn.XLOOKUP($A863,'Inflation Constants Table'!$A:$A,'Inflation Constants Table'!$B:$B,0))),0)</f>
        <v>0</v>
      </c>
      <c r="J863" s="23">
        <f>ROUND(IF($A863 ='Inflation Constants Table'!$E$1,G863,G863*(_xlfn.XLOOKUP($A863,'Inflation Constants Table'!$A:$A,'Inflation Constants Table'!$B:$B,0))),0)</f>
        <v>0</v>
      </c>
      <c r="K863" s="19">
        <f t="shared" si="41"/>
        <v>0</v>
      </c>
      <c r="L863" s="73">
        <f>_xlfn.XLOOKUP(A863,'SAPD GF as Pct of COSA GF'!A:A,'SAPD GF as Pct of COSA GF'!C:C)</f>
        <v>1682584782</v>
      </c>
      <c r="M863" s="19">
        <f t="shared" si="42"/>
        <v>0</v>
      </c>
    </row>
    <row r="864" spans="1:13">
      <c r="A864">
        <v>2024</v>
      </c>
      <c r="B864" t="s">
        <v>224</v>
      </c>
      <c r="C864" s="59" t="s">
        <v>199</v>
      </c>
      <c r="D864" s="25" t="s">
        <v>228</v>
      </c>
      <c r="F864" s="65">
        <v>0</v>
      </c>
      <c r="G864" s="65">
        <f t="shared" si="40"/>
        <v>0</v>
      </c>
      <c r="H864" s="23">
        <f>ROUND(IF($A864 ='Inflation Constants Table'!$E$1,E864,E864*(_xlfn.XLOOKUP($A864,'Inflation Constants Table'!$A:$A,'Inflation Constants Table'!$B:$B,0))),0)</f>
        <v>0</v>
      </c>
      <c r="I864" s="23">
        <f>ROUND(IF($A864 ='Inflation Constants Table'!$E$1,F864,F864*(_xlfn.XLOOKUP($A864,'Inflation Constants Table'!$A:$A,'Inflation Constants Table'!$B:$B,0))),0)</f>
        <v>0</v>
      </c>
      <c r="J864" s="23">
        <f>ROUND(IF($A864 ='Inflation Constants Table'!$E$1,G864,G864*(_xlfn.XLOOKUP($A864,'Inflation Constants Table'!$A:$A,'Inflation Constants Table'!$B:$B,0))),0)</f>
        <v>0</v>
      </c>
      <c r="K864" s="19">
        <f t="shared" si="41"/>
        <v>0</v>
      </c>
      <c r="L864" s="73">
        <f>_xlfn.XLOOKUP(A864,'SAPD GF as Pct of COSA GF'!A:A,'SAPD GF as Pct of COSA GF'!C:C)</f>
        <v>1682584782</v>
      </c>
      <c r="M864" s="19">
        <f t="shared" si="42"/>
        <v>0</v>
      </c>
    </row>
    <row r="865" spans="1:13">
      <c r="A865">
        <v>2025</v>
      </c>
      <c r="B865" t="s">
        <v>224</v>
      </c>
      <c r="C865" s="59" t="s">
        <v>199</v>
      </c>
      <c r="D865" s="25" t="s">
        <v>225</v>
      </c>
      <c r="F865" s="65">
        <v>356</v>
      </c>
      <c r="G865" s="65">
        <f t="shared" si="40"/>
        <v>356</v>
      </c>
      <c r="H865" s="23">
        <f>ROUND(IF($A865 ='Inflation Constants Table'!$E$1,E865,E865*(_xlfn.XLOOKUP($A865,'Inflation Constants Table'!$A:$A,'Inflation Constants Table'!$B:$B,0))),0)</f>
        <v>0</v>
      </c>
      <c r="I865" s="23">
        <f>ROUND(IF($A865 ='Inflation Constants Table'!$E$1,F865,F865*(_xlfn.XLOOKUP($A865,'Inflation Constants Table'!$A:$A,'Inflation Constants Table'!$B:$B,0))),0)</f>
        <v>363</v>
      </c>
      <c r="J865" s="23">
        <f>ROUND(IF($A865 ='Inflation Constants Table'!$E$1,G865,G865*(_xlfn.XLOOKUP($A865,'Inflation Constants Table'!$A:$A,'Inflation Constants Table'!$B:$B,0))),0)</f>
        <v>363</v>
      </c>
      <c r="K865" s="19">
        <f t="shared" si="41"/>
        <v>0</v>
      </c>
      <c r="L865" s="73">
        <f>_xlfn.XLOOKUP(A865,'SAPD GF as Pct of COSA GF'!A:A,'SAPD GF as Pct of COSA GF'!C:C)</f>
        <v>1701547788</v>
      </c>
      <c r="M865" s="19">
        <f t="shared" si="42"/>
        <v>2.1333517786571858E-7</v>
      </c>
    </row>
    <row r="866" spans="1:13">
      <c r="A866">
        <v>2025</v>
      </c>
      <c r="B866" t="s">
        <v>224</v>
      </c>
      <c r="C866" s="59" t="s">
        <v>199</v>
      </c>
      <c r="D866" s="25" t="s">
        <v>226</v>
      </c>
      <c r="F866" s="65">
        <v>0</v>
      </c>
      <c r="G866" s="65">
        <f t="shared" si="40"/>
        <v>0</v>
      </c>
      <c r="H866" s="23">
        <f>ROUND(IF($A866 ='Inflation Constants Table'!$E$1,E866,E866*(_xlfn.XLOOKUP($A866,'Inflation Constants Table'!$A:$A,'Inflation Constants Table'!$B:$B,0))),0)</f>
        <v>0</v>
      </c>
      <c r="I866" s="23">
        <f>ROUND(IF($A866 ='Inflation Constants Table'!$E$1,F866,F866*(_xlfn.XLOOKUP($A866,'Inflation Constants Table'!$A:$A,'Inflation Constants Table'!$B:$B,0))),0)</f>
        <v>0</v>
      </c>
      <c r="J866" s="23">
        <f>ROUND(IF($A866 ='Inflation Constants Table'!$E$1,G866,G866*(_xlfn.XLOOKUP($A866,'Inflation Constants Table'!$A:$A,'Inflation Constants Table'!$B:$B,0))),0)</f>
        <v>0</v>
      </c>
      <c r="K866" s="19">
        <f t="shared" si="41"/>
        <v>0</v>
      </c>
      <c r="L866" s="73">
        <f>_xlfn.XLOOKUP(A866,'SAPD GF as Pct of COSA GF'!A:A,'SAPD GF as Pct of COSA GF'!C:C)</f>
        <v>1701547788</v>
      </c>
      <c r="M866" s="19">
        <f t="shared" si="42"/>
        <v>0</v>
      </c>
    </row>
    <row r="867" spans="1:13">
      <c r="A867">
        <v>2025</v>
      </c>
      <c r="B867" t="s">
        <v>224</v>
      </c>
      <c r="C867" s="59" t="s">
        <v>199</v>
      </c>
      <c r="D867" s="25" t="s">
        <v>223</v>
      </c>
      <c r="F867" s="65">
        <v>25000</v>
      </c>
      <c r="G867" s="65">
        <f t="shared" si="40"/>
        <v>25000</v>
      </c>
      <c r="H867" s="23">
        <f>ROUND(IF($A867 ='Inflation Constants Table'!$E$1,E867,E867*(_xlfn.XLOOKUP($A867,'Inflation Constants Table'!$A:$A,'Inflation Constants Table'!$B:$B,0))),0)</f>
        <v>0</v>
      </c>
      <c r="I867" s="23">
        <f>ROUND(IF($A867 ='Inflation Constants Table'!$E$1,F867,F867*(_xlfn.XLOOKUP($A867,'Inflation Constants Table'!$A:$A,'Inflation Constants Table'!$B:$B,0))),0)</f>
        <v>25500</v>
      </c>
      <c r="J867" s="23">
        <f>ROUND(IF($A867 ='Inflation Constants Table'!$E$1,G867,G867*(_xlfn.XLOOKUP($A867,'Inflation Constants Table'!$A:$A,'Inflation Constants Table'!$B:$B,0))),0)</f>
        <v>25500</v>
      </c>
      <c r="K867" s="19">
        <f t="shared" si="41"/>
        <v>0</v>
      </c>
      <c r="L867" s="73">
        <f>_xlfn.XLOOKUP(A867,'SAPD GF as Pct of COSA GF'!A:A,'SAPD GF as Pct of COSA GF'!C:C)</f>
        <v>1701547788</v>
      </c>
      <c r="M867" s="19">
        <f t="shared" si="42"/>
        <v>1.498635546990585E-5</v>
      </c>
    </row>
    <row r="868" spans="1:13">
      <c r="A868">
        <v>2025</v>
      </c>
      <c r="B868" t="s">
        <v>224</v>
      </c>
      <c r="C868" s="59" t="s">
        <v>199</v>
      </c>
      <c r="D868" s="25" t="s">
        <v>203</v>
      </c>
      <c r="F868" s="65">
        <v>0</v>
      </c>
      <c r="G868" s="65">
        <f t="shared" si="40"/>
        <v>0</v>
      </c>
      <c r="H868" s="23">
        <f>ROUND(IF($A868 ='Inflation Constants Table'!$E$1,E868,E868*(_xlfn.XLOOKUP($A868,'Inflation Constants Table'!$A:$A,'Inflation Constants Table'!$B:$B,0))),0)</f>
        <v>0</v>
      </c>
      <c r="I868" s="23">
        <f>ROUND(IF($A868 ='Inflation Constants Table'!$E$1,F868,F868*(_xlfn.XLOOKUP($A868,'Inflation Constants Table'!$A:$A,'Inflation Constants Table'!$B:$B,0))),0)</f>
        <v>0</v>
      </c>
      <c r="J868" s="23">
        <f>ROUND(IF($A868 ='Inflation Constants Table'!$E$1,G868,G868*(_xlfn.XLOOKUP($A868,'Inflation Constants Table'!$A:$A,'Inflation Constants Table'!$B:$B,0))),0)</f>
        <v>0</v>
      </c>
      <c r="K868" s="19">
        <f t="shared" si="41"/>
        <v>0</v>
      </c>
      <c r="L868" s="73">
        <f>_xlfn.XLOOKUP(A868,'SAPD GF as Pct of COSA GF'!A:A,'SAPD GF as Pct of COSA GF'!C:C)</f>
        <v>1701547788</v>
      </c>
      <c r="M868" s="19">
        <f t="shared" si="42"/>
        <v>0</v>
      </c>
    </row>
    <row r="869" spans="1:13">
      <c r="A869">
        <v>2025</v>
      </c>
      <c r="B869" t="s">
        <v>224</v>
      </c>
      <c r="C869" s="59" t="s">
        <v>199</v>
      </c>
      <c r="D869" s="25" t="s">
        <v>222</v>
      </c>
      <c r="F869" s="65">
        <v>0</v>
      </c>
      <c r="G869" s="65">
        <f t="shared" si="40"/>
        <v>0</v>
      </c>
      <c r="H869" s="23">
        <f>ROUND(IF($A869 ='Inflation Constants Table'!$E$1,E869,E869*(_xlfn.XLOOKUP($A869,'Inflation Constants Table'!$A:$A,'Inflation Constants Table'!$B:$B,0))),0)</f>
        <v>0</v>
      </c>
      <c r="I869" s="23">
        <f>ROUND(IF($A869 ='Inflation Constants Table'!$E$1,F869,F869*(_xlfn.XLOOKUP($A869,'Inflation Constants Table'!$A:$A,'Inflation Constants Table'!$B:$B,0))),0)</f>
        <v>0</v>
      </c>
      <c r="J869" s="23">
        <f>ROUND(IF($A869 ='Inflation Constants Table'!$E$1,G869,G869*(_xlfn.XLOOKUP($A869,'Inflation Constants Table'!$A:$A,'Inflation Constants Table'!$B:$B,0))),0)</f>
        <v>0</v>
      </c>
      <c r="K869" s="19">
        <f t="shared" si="41"/>
        <v>0</v>
      </c>
      <c r="L869" s="73">
        <f>_xlfn.XLOOKUP(A869,'SAPD GF as Pct of COSA GF'!A:A,'SAPD GF as Pct of COSA GF'!C:C)</f>
        <v>1701547788</v>
      </c>
      <c r="M869" s="19">
        <f t="shared" si="42"/>
        <v>0</v>
      </c>
    </row>
    <row r="870" spans="1:13">
      <c r="A870">
        <v>2025</v>
      </c>
      <c r="B870" t="s">
        <v>224</v>
      </c>
      <c r="C870" s="59" t="s">
        <v>199</v>
      </c>
      <c r="D870" s="25" t="s">
        <v>227</v>
      </c>
      <c r="F870" s="65">
        <v>74055</v>
      </c>
      <c r="G870" s="65">
        <f t="shared" si="40"/>
        <v>74055</v>
      </c>
      <c r="H870" s="23">
        <f>ROUND(IF($A870 ='Inflation Constants Table'!$E$1,E870,E870*(_xlfn.XLOOKUP($A870,'Inflation Constants Table'!$A:$A,'Inflation Constants Table'!$B:$B,0))),0)</f>
        <v>0</v>
      </c>
      <c r="I870" s="23">
        <f>ROUND(IF($A870 ='Inflation Constants Table'!$E$1,F870,F870*(_xlfn.XLOOKUP($A870,'Inflation Constants Table'!$A:$A,'Inflation Constants Table'!$B:$B,0))),0)</f>
        <v>75536</v>
      </c>
      <c r="J870" s="23">
        <f>ROUND(IF($A870 ='Inflation Constants Table'!$E$1,G870,G870*(_xlfn.XLOOKUP($A870,'Inflation Constants Table'!$A:$A,'Inflation Constants Table'!$B:$B,0))),0)</f>
        <v>75536</v>
      </c>
      <c r="K870" s="19">
        <f t="shared" si="41"/>
        <v>0</v>
      </c>
      <c r="L870" s="73">
        <f>_xlfn.XLOOKUP(A870,'SAPD GF as Pct of COSA GF'!A:A,'SAPD GF as Pct of COSA GF'!C:C)</f>
        <v>1701547788</v>
      </c>
      <c r="M870" s="19">
        <f t="shared" si="42"/>
        <v>4.4392523402933656E-5</v>
      </c>
    </row>
    <row r="871" spans="1:13">
      <c r="A871">
        <v>2025</v>
      </c>
      <c r="B871" t="s">
        <v>224</v>
      </c>
      <c r="C871" s="59" t="s">
        <v>199</v>
      </c>
      <c r="D871" s="25" t="s">
        <v>205</v>
      </c>
      <c r="F871" s="65">
        <v>59606</v>
      </c>
      <c r="G871" s="65">
        <f t="shared" si="40"/>
        <v>59606</v>
      </c>
      <c r="H871" s="23">
        <f>ROUND(IF($A871 ='Inflation Constants Table'!$E$1,E871,E871*(_xlfn.XLOOKUP($A871,'Inflation Constants Table'!$A:$A,'Inflation Constants Table'!$B:$B,0))),0)</f>
        <v>0</v>
      </c>
      <c r="I871" s="23">
        <f>ROUND(IF($A871 ='Inflation Constants Table'!$E$1,F871,F871*(_xlfn.XLOOKUP($A871,'Inflation Constants Table'!$A:$A,'Inflation Constants Table'!$B:$B,0))),0)</f>
        <v>60798</v>
      </c>
      <c r="J871" s="23">
        <f>ROUND(IF($A871 ='Inflation Constants Table'!$E$1,G871,G871*(_xlfn.XLOOKUP($A871,'Inflation Constants Table'!$A:$A,'Inflation Constants Table'!$B:$B,0))),0)</f>
        <v>60798</v>
      </c>
      <c r="K871" s="19">
        <f t="shared" si="41"/>
        <v>0</v>
      </c>
      <c r="L871" s="73">
        <f>_xlfn.XLOOKUP(A871,'SAPD GF as Pct of COSA GF'!A:A,'SAPD GF as Pct of COSA GF'!C:C)</f>
        <v>1701547788</v>
      </c>
      <c r="M871" s="19">
        <f t="shared" si="42"/>
        <v>3.5730997641542584E-5</v>
      </c>
    </row>
    <row r="872" spans="1:13">
      <c r="A872">
        <v>2025</v>
      </c>
      <c r="B872" t="s">
        <v>224</v>
      </c>
      <c r="C872" s="59" t="s">
        <v>199</v>
      </c>
      <c r="D872" s="25" t="s">
        <v>228</v>
      </c>
      <c r="F872" s="65">
        <v>0</v>
      </c>
      <c r="G872" s="65">
        <f t="shared" si="40"/>
        <v>0</v>
      </c>
      <c r="H872" s="23">
        <f>ROUND(IF($A872 ='Inflation Constants Table'!$E$1,E872,E872*(_xlfn.XLOOKUP($A872,'Inflation Constants Table'!$A:$A,'Inflation Constants Table'!$B:$B,0))),0)</f>
        <v>0</v>
      </c>
      <c r="I872" s="23">
        <f>ROUND(IF($A872 ='Inflation Constants Table'!$E$1,F872,F872*(_xlfn.XLOOKUP($A872,'Inflation Constants Table'!$A:$A,'Inflation Constants Table'!$B:$B,0))),0)</f>
        <v>0</v>
      </c>
      <c r="J872" s="23">
        <f>ROUND(IF($A872 ='Inflation Constants Table'!$E$1,G872,G872*(_xlfn.XLOOKUP($A872,'Inflation Constants Table'!$A:$A,'Inflation Constants Table'!$B:$B,0))),0)</f>
        <v>0</v>
      </c>
      <c r="K872" s="19">
        <f t="shared" si="41"/>
        <v>0</v>
      </c>
      <c r="L872" s="73">
        <f>_xlfn.XLOOKUP(A872,'SAPD GF as Pct of COSA GF'!A:A,'SAPD GF as Pct of COSA GF'!C:C)</f>
        <v>1701547788</v>
      </c>
      <c r="M872" s="19">
        <f t="shared" si="42"/>
        <v>0</v>
      </c>
    </row>
    <row r="873" spans="1:13">
      <c r="A873">
        <v>2026</v>
      </c>
      <c r="B873" t="s">
        <v>224</v>
      </c>
      <c r="C873" s="59" t="s">
        <v>199</v>
      </c>
      <c r="D873" s="25" t="s">
        <v>225</v>
      </c>
      <c r="F873" s="65">
        <v>75</v>
      </c>
      <c r="G873" s="65">
        <f t="shared" si="40"/>
        <v>75</v>
      </c>
      <c r="H873" s="23">
        <f>ROUND(IF($A873 ='Inflation Constants Table'!$E$1,E873,E873*(_xlfn.XLOOKUP($A873,'Inflation Constants Table'!$A:$A,'Inflation Constants Table'!$B:$B,0))),0)</f>
        <v>0</v>
      </c>
      <c r="I873" s="23">
        <f>ROUND(IF($A873 ='Inflation Constants Table'!$E$1,F873,F873*(_xlfn.XLOOKUP($A873,'Inflation Constants Table'!$A:$A,'Inflation Constants Table'!$B:$B,0))),0)</f>
        <v>75</v>
      </c>
      <c r="J873" s="23">
        <f>ROUND(IF($A873 ='Inflation Constants Table'!$E$1,G873,G873*(_xlfn.XLOOKUP($A873,'Inflation Constants Table'!$A:$A,'Inflation Constants Table'!$B:$B,0))),0)</f>
        <v>75</v>
      </c>
      <c r="K873" s="19">
        <f t="shared" si="41"/>
        <v>0</v>
      </c>
      <c r="L873" s="73">
        <f>_xlfn.XLOOKUP(A873,'SAPD GF as Pct of COSA GF'!A:A,'SAPD GF as Pct of COSA GF'!C:C)</f>
        <v>1695896847</v>
      </c>
      <c r="M873" s="19">
        <f t="shared" si="42"/>
        <v>4.422438789993222E-8</v>
      </c>
    </row>
    <row r="874" spans="1:13">
      <c r="A874">
        <v>2026</v>
      </c>
      <c r="B874" t="s">
        <v>224</v>
      </c>
      <c r="C874" s="59" t="s">
        <v>199</v>
      </c>
      <c r="D874" s="25" t="s">
        <v>226</v>
      </c>
      <c r="F874" s="65">
        <v>0</v>
      </c>
      <c r="G874" s="65">
        <f t="shared" si="40"/>
        <v>0</v>
      </c>
      <c r="H874" s="23">
        <f>ROUND(IF($A874 ='Inflation Constants Table'!$E$1,E874,E874*(_xlfn.XLOOKUP($A874,'Inflation Constants Table'!$A:$A,'Inflation Constants Table'!$B:$B,0))),0)</f>
        <v>0</v>
      </c>
      <c r="I874" s="23">
        <f>ROUND(IF($A874 ='Inflation Constants Table'!$E$1,F874,F874*(_xlfn.XLOOKUP($A874,'Inflation Constants Table'!$A:$A,'Inflation Constants Table'!$B:$B,0))),0)</f>
        <v>0</v>
      </c>
      <c r="J874" s="23">
        <f>ROUND(IF($A874 ='Inflation Constants Table'!$E$1,G874,G874*(_xlfn.XLOOKUP($A874,'Inflation Constants Table'!$A:$A,'Inflation Constants Table'!$B:$B,0))),0)</f>
        <v>0</v>
      </c>
      <c r="K874" s="19">
        <f t="shared" si="41"/>
        <v>0</v>
      </c>
      <c r="L874" s="73">
        <f>_xlfn.XLOOKUP(A874,'SAPD GF as Pct of COSA GF'!A:A,'SAPD GF as Pct of COSA GF'!C:C)</f>
        <v>1695896847</v>
      </c>
      <c r="M874" s="19">
        <f t="shared" si="42"/>
        <v>0</v>
      </c>
    </row>
    <row r="875" spans="1:13">
      <c r="A875">
        <v>2026</v>
      </c>
      <c r="B875" t="s">
        <v>224</v>
      </c>
      <c r="C875" s="59" t="s">
        <v>199</v>
      </c>
      <c r="D875" s="25" t="s">
        <v>223</v>
      </c>
      <c r="F875" s="65">
        <v>0</v>
      </c>
      <c r="G875" s="65">
        <f t="shared" si="40"/>
        <v>0</v>
      </c>
      <c r="H875" s="23">
        <f>ROUND(IF($A875 ='Inflation Constants Table'!$E$1,E875,E875*(_xlfn.XLOOKUP($A875,'Inflation Constants Table'!$A:$A,'Inflation Constants Table'!$B:$B,0))),0)</f>
        <v>0</v>
      </c>
      <c r="I875" s="23">
        <f>ROUND(IF($A875 ='Inflation Constants Table'!$E$1,F875,F875*(_xlfn.XLOOKUP($A875,'Inflation Constants Table'!$A:$A,'Inflation Constants Table'!$B:$B,0))),0)</f>
        <v>0</v>
      </c>
      <c r="J875" s="23">
        <f>ROUND(IF($A875 ='Inflation Constants Table'!$E$1,G875,G875*(_xlfn.XLOOKUP($A875,'Inflation Constants Table'!$A:$A,'Inflation Constants Table'!$B:$B,0))),0)</f>
        <v>0</v>
      </c>
      <c r="K875" s="19">
        <f t="shared" si="41"/>
        <v>0</v>
      </c>
      <c r="L875" s="73">
        <f>_xlfn.XLOOKUP(A875,'SAPD GF as Pct of COSA GF'!A:A,'SAPD GF as Pct of COSA GF'!C:C)</f>
        <v>1695896847</v>
      </c>
      <c r="M875" s="19">
        <f t="shared" si="42"/>
        <v>0</v>
      </c>
    </row>
    <row r="876" spans="1:13">
      <c r="A876">
        <v>2026</v>
      </c>
      <c r="B876" t="s">
        <v>224</v>
      </c>
      <c r="C876" s="59" t="s">
        <v>199</v>
      </c>
      <c r="D876" s="25" t="s">
        <v>203</v>
      </c>
      <c r="F876" s="65">
        <v>0</v>
      </c>
      <c r="G876" s="65">
        <f t="shared" si="40"/>
        <v>0</v>
      </c>
      <c r="H876" s="23">
        <f>ROUND(IF($A876 ='Inflation Constants Table'!$E$1,E876,E876*(_xlfn.XLOOKUP($A876,'Inflation Constants Table'!$A:$A,'Inflation Constants Table'!$B:$B,0))),0)</f>
        <v>0</v>
      </c>
      <c r="I876" s="23">
        <f>ROUND(IF($A876 ='Inflation Constants Table'!$E$1,F876,F876*(_xlfn.XLOOKUP($A876,'Inflation Constants Table'!$A:$A,'Inflation Constants Table'!$B:$B,0))),0)</f>
        <v>0</v>
      </c>
      <c r="J876" s="23">
        <f>ROUND(IF($A876 ='Inflation Constants Table'!$E$1,G876,G876*(_xlfn.XLOOKUP($A876,'Inflation Constants Table'!$A:$A,'Inflation Constants Table'!$B:$B,0))),0)</f>
        <v>0</v>
      </c>
      <c r="K876" s="19">
        <f t="shared" si="41"/>
        <v>0</v>
      </c>
      <c r="L876" s="73">
        <f>_xlfn.XLOOKUP(A876,'SAPD GF as Pct of COSA GF'!A:A,'SAPD GF as Pct of COSA GF'!C:C)</f>
        <v>1695896847</v>
      </c>
      <c r="M876" s="19">
        <f t="shared" si="42"/>
        <v>0</v>
      </c>
    </row>
    <row r="877" spans="1:13">
      <c r="A877">
        <v>2026</v>
      </c>
      <c r="B877" t="s">
        <v>224</v>
      </c>
      <c r="C877" s="59" t="s">
        <v>199</v>
      </c>
      <c r="D877" s="25" t="s">
        <v>222</v>
      </c>
      <c r="F877" s="65">
        <v>0</v>
      </c>
      <c r="G877" s="65">
        <f t="shared" si="40"/>
        <v>0</v>
      </c>
      <c r="H877" s="23">
        <f>ROUND(IF($A877 ='Inflation Constants Table'!$E$1,E877,E877*(_xlfn.XLOOKUP($A877,'Inflation Constants Table'!$A:$A,'Inflation Constants Table'!$B:$B,0))),0)</f>
        <v>0</v>
      </c>
      <c r="I877" s="23">
        <f>ROUND(IF($A877 ='Inflation Constants Table'!$E$1,F877,F877*(_xlfn.XLOOKUP($A877,'Inflation Constants Table'!$A:$A,'Inflation Constants Table'!$B:$B,0))),0)</f>
        <v>0</v>
      </c>
      <c r="J877" s="23">
        <f>ROUND(IF($A877 ='Inflation Constants Table'!$E$1,G877,G877*(_xlfn.XLOOKUP($A877,'Inflation Constants Table'!$A:$A,'Inflation Constants Table'!$B:$B,0))),0)</f>
        <v>0</v>
      </c>
      <c r="K877" s="19">
        <f t="shared" si="41"/>
        <v>0</v>
      </c>
      <c r="L877" s="73">
        <f>_xlfn.XLOOKUP(A877,'SAPD GF as Pct of COSA GF'!A:A,'SAPD GF as Pct of COSA GF'!C:C)</f>
        <v>1695896847</v>
      </c>
      <c r="M877" s="19">
        <f t="shared" si="42"/>
        <v>0</v>
      </c>
    </row>
    <row r="878" spans="1:13">
      <c r="A878">
        <v>2026</v>
      </c>
      <c r="B878" t="s">
        <v>224</v>
      </c>
      <c r="C878" s="59" t="s">
        <v>199</v>
      </c>
      <c r="D878" s="25" t="s">
        <v>227</v>
      </c>
      <c r="F878" s="65">
        <v>14063</v>
      </c>
      <c r="G878" s="65">
        <f t="shared" si="40"/>
        <v>14063</v>
      </c>
      <c r="H878" s="23">
        <f>ROUND(IF($A878 ='Inflation Constants Table'!$E$1,E878,E878*(_xlfn.XLOOKUP($A878,'Inflation Constants Table'!$A:$A,'Inflation Constants Table'!$B:$B,0))),0)</f>
        <v>0</v>
      </c>
      <c r="I878" s="23">
        <f>ROUND(IF($A878 ='Inflation Constants Table'!$E$1,F878,F878*(_xlfn.XLOOKUP($A878,'Inflation Constants Table'!$A:$A,'Inflation Constants Table'!$B:$B,0))),0)</f>
        <v>14063</v>
      </c>
      <c r="J878" s="23">
        <f>ROUND(IF($A878 ='Inflation Constants Table'!$E$1,G878,G878*(_xlfn.XLOOKUP($A878,'Inflation Constants Table'!$A:$A,'Inflation Constants Table'!$B:$B,0))),0)</f>
        <v>14063</v>
      </c>
      <c r="K878" s="19">
        <f t="shared" si="41"/>
        <v>0</v>
      </c>
      <c r="L878" s="73">
        <f>_xlfn.XLOOKUP(A878,'SAPD GF as Pct of COSA GF'!A:A,'SAPD GF as Pct of COSA GF'!C:C)</f>
        <v>1695896847</v>
      </c>
      <c r="M878" s="19">
        <f t="shared" si="42"/>
        <v>8.2923675604899565E-6</v>
      </c>
    </row>
    <row r="879" spans="1:13">
      <c r="A879">
        <v>2026</v>
      </c>
      <c r="B879" t="s">
        <v>224</v>
      </c>
      <c r="C879" s="59" t="s">
        <v>199</v>
      </c>
      <c r="D879" s="25" t="s">
        <v>205</v>
      </c>
      <c r="F879" s="65">
        <v>0</v>
      </c>
      <c r="G879" s="65">
        <f t="shared" si="40"/>
        <v>0</v>
      </c>
      <c r="H879" s="23">
        <f>ROUND(IF($A879 ='Inflation Constants Table'!$E$1,E879,E879*(_xlfn.XLOOKUP($A879,'Inflation Constants Table'!$A:$A,'Inflation Constants Table'!$B:$B,0))),0)</f>
        <v>0</v>
      </c>
      <c r="I879" s="23">
        <f>ROUND(IF($A879 ='Inflation Constants Table'!$E$1,F879,F879*(_xlfn.XLOOKUP($A879,'Inflation Constants Table'!$A:$A,'Inflation Constants Table'!$B:$B,0))),0)</f>
        <v>0</v>
      </c>
      <c r="J879" s="23">
        <f>ROUND(IF($A879 ='Inflation Constants Table'!$E$1,G879,G879*(_xlfn.XLOOKUP($A879,'Inflation Constants Table'!$A:$A,'Inflation Constants Table'!$B:$B,0))),0)</f>
        <v>0</v>
      </c>
      <c r="K879" s="19">
        <f t="shared" si="41"/>
        <v>0</v>
      </c>
      <c r="L879" s="73">
        <f>_xlfn.XLOOKUP(A879,'SAPD GF as Pct of COSA GF'!A:A,'SAPD GF as Pct of COSA GF'!C:C)</f>
        <v>1695896847</v>
      </c>
      <c r="M879" s="19">
        <f t="shared" si="42"/>
        <v>0</v>
      </c>
    </row>
    <row r="880" spans="1:13">
      <c r="A880">
        <v>2026</v>
      </c>
      <c r="B880" t="s">
        <v>224</v>
      </c>
      <c r="C880" s="59" t="s">
        <v>199</v>
      </c>
      <c r="D880" s="25" t="s">
        <v>228</v>
      </c>
      <c r="F880" s="65">
        <v>61176</v>
      </c>
      <c r="G880" s="65">
        <f t="shared" si="40"/>
        <v>61176</v>
      </c>
      <c r="H880" s="23">
        <f>ROUND(IF($A880 ='Inflation Constants Table'!$E$1,E880,E880*(_xlfn.XLOOKUP($A880,'Inflation Constants Table'!$A:$A,'Inflation Constants Table'!$B:$B,0))),0)</f>
        <v>0</v>
      </c>
      <c r="I880" s="23">
        <f>ROUND(IF($A880 ='Inflation Constants Table'!$E$1,F880,F880*(_xlfn.XLOOKUP($A880,'Inflation Constants Table'!$A:$A,'Inflation Constants Table'!$B:$B,0))),0)</f>
        <v>61176</v>
      </c>
      <c r="J880" s="23">
        <f>ROUND(IF($A880 ='Inflation Constants Table'!$E$1,G880,G880*(_xlfn.XLOOKUP($A880,'Inflation Constants Table'!$A:$A,'Inflation Constants Table'!$B:$B,0))),0)</f>
        <v>61176</v>
      </c>
      <c r="K880" s="19">
        <f t="shared" si="41"/>
        <v>0</v>
      </c>
      <c r="L880" s="73">
        <f>_xlfn.XLOOKUP(A880,'SAPD GF as Pct of COSA GF'!A:A,'SAPD GF as Pct of COSA GF'!C:C)</f>
        <v>1695896847</v>
      </c>
      <c r="M880" s="19">
        <f t="shared" si="42"/>
        <v>3.6072948722216709E-5</v>
      </c>
    </row>
    <row r="881" spans="1:13">
      <c r="A881">
        <v>2020</v>
      </c>
      <c r="B881" t="s">
        <v>224</v>
      </c>
      <c r="C881" s="59" t="s">
        <v>159</v>
      </c>
      <c r="D881" s="25" t="s">
        <v>173</v>
      </c>
      <c r="F881" s="65">
        <v>32497</v>
      </c>
      <c r="G881" s="65">
        <f t="shared" si="40"/>
        <v>32497</v>
      </c>
      <c r="H881" s="23">
        <f>ROUND(IF($A881 ='Inflation Constants Table'!$E$1,E881,E881*(_xlfn.XLOOKUP($A881,'Inflation Constants Table'!$A:$A,'Inflation Constants Table'!$B:$B,0))),0)</f>
        <v>0</v>
      </c>
      <c r="I881" s="23">
        <f>ROUND(IF($A881 ='Inflation Constants Table'!$E$1,F881,F881*(_xlfn.XLOOKUP($A881,'Inflation Constants Table'!$A:$A,'Inflation Constants Table'!$B:$B,0))),0)</f>
        <v>40946</v>
      </c>
      <c r="J881" s="23">
        <f>ROUND(IF($A881 ='Inflation Constants Table'!$E$1,G881,G881*(_xlfn.XLOOKUP($A881,'Inflation Constants Table'!$A:$A,'Inflation Constants Table'!$B:$B,0))),0)</f>
        <v>40946</v>
      </c>
      <c r="K881" s="19">
        <f t="shared" si="41"/>
        <v>0</v>
      </c>
      <c r="L881" s="73">
        <f>_xlfn.XLOOKUP(A881,'SAPD GF as Pct of COSA GF'!A:A,'SAPD GF as Pct of COSA GF'!C:C)</f>
        <v>1610819494</v>
      </c>
      <c r="M881" s="19">
        <f t="shared" si="42"/>
        <v>2.5419359619445976E-5</v>
      </c>
    </row>
    <row r="882" spans="1:13">
      <c r="A882">
        <v>2020</v>
      </c>
      <c r="B882" t="s">
        <v>224</v>
      </c>
      <c r="C882" s="59" t="s">
        <v>159</v>
      </c>
      <c r="D882" s="25" t="s">
        <v>170</v>
      </c>
      <c r="F882" s="65">
        <v>4325</v>
      </c>
      <c r="G882" s="65">
        <f t="shared" si="40"/>
        <v>4325</v>
      </c>
      <c r="H882" s="23">
        <f>ROUND(IF($A882 ='Inflation Constants Table'!$E$1,E882,E882*(_xlfn.XLOOKUP($A882,'Inflation Constants Table'!$A:$A,'Inflation Constants Table'!$B:$B,0))),0)</f>
        <v>0</v>
      </c>
      <c r="I882" s="23">
        <f>ROUND(IF($A882 ='Inflation Constants Table'!$E$1,F882,F882*(_xlfn.XLOOKUP($A882,'Inflation Constants Table'!$A:$A,'Inflation Constants Table'!$B:$B,0))),0)</f>
        <v>5450</v>
      </c>
      <c r="J882" s="23">
        <f>ROUND(IF($A882 ='Inflation Constants Table'!$E$1,G882,G882*(_xlfn.XLOOKUP($A882,'Inflation Constants Table'!$A:$A,'Inflation Constants Table'!$B:$B,0))),0)</f>
        <v>5450</v>
      </c>
      <c r="K882" s="19">
        <f t="shared" si="41"/>
        <v>0</v>
      </c>
      <c r="L882" s="73">
        <f>_xlfn.XLOOKUP(A882,'SAPD GF as Pct of COSA GF'!A:A,'SAPD GF as Pct of COSA GF'!C:C)</f>
        <v>1610819494</v>
      </c>
      <c r="M882" s="19">
        <f t="shared" si="42"/>
        <v>3.3833710234450393E-6</v>
      </c>
    </row>
    <row r="883" spans="1:13">
      <c r="A883">
        <v>2020</v>
      </c>
      <c r="B883" t="s">
        <v>224</v>
      </c>
      <c r="C883" s="59" t="s">
        <v>159</v>
      </c>
      <c r="D883" s="25" t="s">
        <v>166</v>
      </c>
      <c r="F883" s="65">
        <v>115776</v>
      </c>
      <c r="G883" s="65">
        <f t="shared" si="40"/>
        <v>115776</v>
      </c>
      <c r="H883" s="23">
        <f>ROUND(IF($A883 ='Inflation Constants Table'!$E$1,E883,E883*(_xlfn.XLOOKUP($A883,'Inflation Constants Table'!$A:$A,'Inflation Constants Table'!$B:$B,0))),0)</f>
        <v>0</v>
      </c>
      <c r="I883" s="23">
        <f>ROUND(IF($A883 ='Inflation Constants Table'!$E$1,F883,F883*(_xlfn.XLOOKUP($A883,'Inflation Constants Table'!$A:$A,'Inflation Constants Table'!$B:$B,0))),0)</f>
        <v>145878</v>
      </c>
      <c r="J883" s="23">
        <f>ROUND(IF($A883 ='Inflation Constants Table'!$E$1,G883,G883*(_xlfn.XLOOKUP($A883,'Inflation Constants Table'!$A:$A,'Inflation Constants Table'!$B:$B,0))),0)</f>
        <v>145878</v>
      </c>
      <c r="K883" s="19">
        <f t="shared" si="41"/>
        <v>0</v>
      </c>
      <c r="L883" s="73">
        <f>_xlfn.XLOOKUP(A883,'SAPD GF as Pct of COSA GF'!A:A,'SAPD GF as Pct of COSA GF'!C:C)</f>
        <v>1610819494</v>
      </c>
      <c r="M883" s="19">
        <f t="shared" si="42"/>
        <v>9.0561357460204668E-5</v>
      </c>
    </row>
    <row r="884" spans="1:13">
      <c r="A884">
        <v>2020</v>
      </c>
      <c r="B884" t="s">
        <v>224</v>
      </c>
      <c r="C884" s="59" t="s">
        <v>159</v>
      </c>
      <c r="D884" s="25" t="s">
        <v>210</v>
      </c>
      <c r="F884" s="65">
        <v>599</v>
      </c>
      <c r="G884" s="65">
        <f t="shared" si="40"/>
        <v>599</v>
      </c>
      <c r="H884" s="23">
        <f>ROUND(IF($A884 ='Inflation Constants Table'!$E$1,E884,E884*(_xlfn.XLOOKUP($A884,'Inflation Constants Table'!$A:$A,'Inflation Constants Table'!$B:$B,0))),0)</f>
        <v>0</v>
      </c>
      <c r="I884" s="23">
        <f>ROUND(IF($A884 ='Inflation Constants Table'!$E$1,F884,F884*(_xlfn.XLOOKUP($A884,'Inflation Constants Table'!$A:$A,'Inflation Constants Table'!$B:$B,0))),0)</f>
        <v>755</v>
      </c>
      <c r="J884" s="23">
        <f>ROUND(IF($A884 ='Inflation Constants Table'!$E$1,G884,G884*(_xlfn.XLOOKUP($A884,'Inflation Constants Table'!$A:$A,'Inflation Constants Table'!$B:$B,0))),0)</f>
        <v>755</v>
      </c>
      <c r="K884" s="19">
        <f t="shared" si="41"/>
        <v>0</v>
      </c>
      <c r="L884" s="73">
        <f>_xlfn.XLOOKUP(A884,'SAPD GF as Pct of COSA GF'!A:A,'SAPD GF as Pct of COSA GF'!C:C)</f>
        <v>1610819494</v>
      </c>
      <c r="M884" s="19">
        <f t="shared" si="42"/>
        <v>4.6870552710110174E-7</v>
      </c>
    </row>
    <row r="885" spans="1:13">
      <c r="A885">
        <v>2020</v>
      </c>
      <c r="B885" t="s">
        <v>224</v>
      </c>
      <c r="C885" s="59" t="s">
        <v>159</v>
      </c>
      <c r="D885" s="25" t="s">
        <v>167</v>
      </c>
      <c r="F885" s="65">
        <v>2000</v>
      </c>
      <c r="G885" s="65">
        <f t="shared" si="40"/>
        <v>2000</v>
      </c>
      <c r="H885" s="23">
        <f>ROUND(IF($A885 ='Inflation Constants Table'!$E$1,E885,E885*(_xlfn.XLOOKUP($A885,'Inflation Constants Table'!$A:$A,'Inflation Constants Table'!$B:$B,0))),0)</f>
        <v>0</v>
      </c>
      <c r="I885" s="23">
        <f>ROUND(IF($A885 ='Inflation Constants Table'!$E$1,F885,F885*(_xlfn.XLOOKUP($A885,'Inflation Constants Table'!$A:$A,'Inflation Constants Table'!$B:$B,0))),0)</f>
        <v>2520</v>
      </c>
      <c r="J885" s="23">
        <f>ROUND(IF($A885 ='Inflation Constants Table'!$E$1,G885,G885*(_xlfn.XLOOKUP($A885,'Inflation Constants Table'!$A:$A,'Inflation Constants Table'!$B:$B,0))),0)</f>
        <v>2520</v>
      </c>
      <c r="K885" s="19">
        <f t="shared" si="41"/>
        <v>0</v>
      </c>
      <c r="L885" s="73">
        <f>_xlfn.XLOOKUP(A885,'SAPD GF as Pct of COSA GF'!A:A,'SAPD GF as Pct of COSA GF'!C:C)</f>
        <v>1610819494</v>
      </c>
      <c r="M885" s="19">
        <f t="shared" si="42"/>
        <v>1.5644210970791741E-6</v>
      </c>
    </row>
    <row r="886" spans="1:13">
      <c r="A886">
        <v>2020</v>
      </c>
      <c r="B886" t="s">
        <v>224</v>
      </c>
      <c r="C886" s="59" t="s">
        <v>159</v>
      </c>
      <c r="D886" s="25" t="s">
        <v>165</v>
      </c>
      <c r="F886" s="65">
        <v>1624</v>
      </c>
      <c r="G886" s="65">
        <f t="shared" si="40"/>
        <v>1624</v>
      </c>
      <c r="H886" s="23">
        <f>ROUND(IF($A886 ='Inflation Constants Table'!$E$1,E886,E886*(_xlfn.XLOOKUP($A886,'Inflation Constants Table'!$A:$A,'Inflation Constants Table'!$B:$B,0))),0)</f>
        <v>0</v>
      </c>
      <c r="I886" s="23">
        <f>ROUND(IF($A886 ='Inflation Constants Table'!$E$1,F886,F886*(_xlfn.XLOOKUP($A886,'Inflation Constants Table'!$A:$A,'Inflation Constants Table'!$B:$B,0))),0)</f>
        <v>2046</v>
      </c>
      <c r="J886" s="23">
        <f>ROUND(IF($A886 ='Inflation Constants Table'!$E$1,G886,G886*(_xlfn.XLOOKUP($A886,'Inflation Constants Table'!$A:$A,'Inflation Constants Table'!$B:$B,0))),0)</f>
        <v>2046</v>
      </c>
      <c r="K886" s="19">
        <f t="shared" si="41"/>
        <v>0</v>
      </c>
      <c r="L886" s="73">
        <f>_xlfn.XLOOKUP(A886,'SAPD GF as Pct of COSA GF'!A:A,'SAPD GF as Pct of COSA GF'!C:C)</f>
        <v>1610819494</v>
      </c>
      <c r="M886" s="19">
        <f t="shared" si="42"/>
        <v>1.2701609383428532E-6</v>
      </c>
    </row>
    <row r="887" spans="1:13">
      <c r="A887">
        <v>2020</v>
      </c>
      <c r="B887" t="s">
        <v>224</v>
      </c>
      <c r="C887" s="59" t="s">
        <v>159</v>
      </c>
      <c r="D887" s="25" t="s">
        <v>163</v>
      </c>
      <c r="F887" s="65">
        <v>5100</v>
      </c>
      <c r="G887" s="65">
        <f t="shared" si="40"/>
        <v>5100</v>
      </c>
      <c r="H887" s="23">
        <f>ROUND(IF($A887 ='Inflation Constants Table'!$E$1,E887,E887*(_xlfn.XLOOKUP($A887,'Inflation Constants Table'!$A:$A,'Inflation Constants Table'!$B:$B,0))),0)</f>
        <v>0</v>
      </c>
      <c r="I887" s="23">
        <f>ROUND(IF($A887 ='Inflation Constants Table'!$E$1,F887,F887*(_xlfn.XLOOKUP($A887,'Inflation Constants Table'!$A:$A,'Inflation Constants Table'!$B:$B,0))),0)</f>
        <v>6426</v>
      </c>
      <c r="J887" s="23">
        <f>ROUND(IF($A887 ='Inflation Constants Table'!$E$1,G887,G887*(_xlfn.XLOOKUP($A887,'Inflation Constants Table'!$A:$A,'Inflation Constants Table'!$B:$B,0))),0)</f>
        <v>6426</v>
      </c>
      <c r="K887" s="19">
        <f t="shared" si="41"/>
        <v>0</v>
      </c>
      <c r="L887" s="73">
        <f>_xlfn.XLOOKUP(A887,'SAPD GF as Pct of COSA GF'!A:A,'SAPD GF as Pct of COSA GF'!C:C)</f>
        <v>1610819494</v>
      </c>
      <c r="M887" s="19">
        <f t="shared" si="42"/>
        <v>3.9892737975518934E-6</v>
      </c>
    </row>
    <row r="888" spans="1:13">
      <c r="A888">
        <v>2020</v>
      </c>
      <c r="B888" t="s">
        <v>224</v>
      </c>
      <c r="C888" s="59" t="s">
        <v>159</v>
      </c>
      <c r="D888" s="25" t="s">
        <v>160</v>
      </c>
      <c r="F888" s="65">
        <v>1000</v>
      </c>
      <c r="G888" s="65">
        <f t="shared" si="40"/>
        <v>1000</v>
      </c>
      <c r="H888" s="23">
        <f>ROUND(IF($A888 ='Inflation Constants Table'!$E$1,E888,E888*(_xlfn.XLOOKUP($A888,'Inflation Constants Table'!$A:$A,'Inflation Constants Table'!$B:$B,0))),0)</f>
        <v>0</v>
      </c>
      <c r="I888" s="23">
        <f>ROUND(IF($A888 ='Inflation Constants Table'!$E$1,F888,F888*(_xlfn.XLOOKUP($A888,'Inflation Constants Table'!$A:$A,'Inflation Constants Table'!$B:$B,0))),0)</f>
        <v>1260</v>
      </c>
      <c r="J888" s="23">
        <f>ROUND(IF($A888 ='Inflation Constants Table'!$E$1,G888,G888*(_xlfn.XLOOKUP($A888,'Inflation Constants Table'!$A:$A,'Inflation Constants Table'!$B:$B,0))),0)</f>
        <v>1260</v>
      </c>
      <c r="K888" s="19">
        <f t="shared" si="41"/>
        <v>0</v>
      </c>
      <c r="L888" s="73">
        <f>_xlfn.XLOOKUP(A888,'SAPD GF as Pct of COSA GF'!A:A,'SAPD GF as Pct of COSA GF'!C:C)</f>
        <v>1610819494</v>
      </c>
      <c r="M888" s="19">
        <f t="shared" si="42"/>
        <v>7.8221054853958703E-7</v>
      </c>
    </row>
    <row r="889" spans="1:13">
      <c r="A889">
        <v>2020</v>
      </c>
      <c r="B889" t="s">
        <v>224</v>
      </c>
      <c r="C889" s="59" t="s">
        <v>159</v>
      </c>
      <c r="D889" s="25" t="s">
        <v>161</v>
      </c>
      <c r="F889" s="65">
        <v>73188</v>
      </c>
      <c r="G889" s="65">
        <f t="shared" si="40"/>
        <v>73188</v>
      </c>
      <c r="H889" s="23">
        <f>ROUND(IF($A889 ='Inflation Constants Table'!$E$1,E889,E889*(_xlfn.XLOOKUP($A889,'Inflation Constants Table'!$A:$A,'Inflation Constants Table'!$B:$B,0))),0)</f>
        <v>0</v>
      </c>
      <c r="I889" s="23">
        <f>ROUND(IF($A889 ='Inflation Constants Table'!$E$1,F889,F889*(_xlfn.XLOOKUP($A889,'Inflation Constants Table'!$A:$A,'Inflation Constants Table'!$B:$B,0))),0)</f>
        <v>92217</v>
      </c>
      <c r="J889" s="23">
        <f>ROUND(IF($A889 ='Inflation Constants Table'!$E$1,G889,G889*(_xlfn.XLOOKUP($A889,'Inflation Constants Table'!$A:$A,'Inflation Constants Table'!$B:$B,0))),0)</f>
        <v>92217</v>
      </c>
      <c r="K889" s="19">
        <f t="shared" si="41"/>
        <v>0</v>
      </c>
      <c r="L889" s="73">
        <f>_xlfn.XLOOKUP(A889,'SAPD GF as Pct of COSA GF'!A:A,'SAPD GF as Pct of COSA GF'!C:C)</f>
        <v>1610819494</v>
      </c>
      <c r="M889" s="19">
        <f t="shared" si="42"/>
        <v>5.7248500122758011E-5</v>
      </c>
    </row>
    <row r="890" spans="1:13">
      <c r="A890">
        <v>2020</v>
      </c>
      <c r="B890" t="s">
        <v>224</v>
      </c>
      <c r="C890" s="59" t="s">
        <v>159</v>
      </c>
      <c r="D890" s="25" t="s">
        <v>164</v>
      </c>
      <c r="F890" s="65">
        <v>10185</v>
      </c>
      <c r="G890" s="65">
        <f t="shared" si="40"/>
        <v>10185</v>
      </c>
      <c r="H890" s="23">
        <f>ROUND(IF($A890 ='Inflation Constants Table'!$E$1,E890,E890*(_xlfn.XLOOKUP($A890,'Inflation Constants Table'!$A:$A,'Inflation Constants Table'!$B:$B,0))),0)</f>
        <v>0</v>
      </c>
      <c r="I890" s="23">
        <f>ROUND(IF($A890 ='Inflation Constants Table'!$E$1,F890,F890*(_xlfn.XLOOKUP($A890,'Inflation Constants Table'!$A:$A,'Inflation Constants Table'!$B:$B,0))),0)</f>
        <v>12833</v>
      </c>
      <c r="J890" s="23">
        <f>ROUND(IF($A890 ='Inflation Constants Table'!$E$1,G890,G890*(_xlfn.XLOOKUP($A890,'Inflation Constants Table'!$A:$A,'Inflation Constants Table'!$B:$B,0))),0)</f>
        <v>12833</v>
      </c>
      <c r="K890" s="19">
        <f t="shared" si="41"/>
        <v>0</v>
      </c>
      <c r="L890" s="73">
        <f>_xlfn.XLOOKUP(A890,'SAPD GF as Pct of COSA GF'!A:A,'SAPD GF as Pct of COSA GF'!C:C)</f>
        <v>1610819494</v>
      </c>
      <c r="M890" s="19">
        <f t="shared" si="42"/>
        <v>7.9667523566734294E-6</v>
      </c>
    </row>
    <row r="891" spans="1:13" s="62" customFormat="1">
      <c r="A891">
        <v>2020</v>
      </c>
      <c r="B891" t="s">
        <v>224</v>
      </c>
      <c r="C891" s="60" t="s">
        <v>159</v>
      </c>
      <c r="D891" s="61" t="s">
        <v>172</v>
      </c>
      <c r="E891" s="66"/>
      <c r="F891" s="65">
        <v>206316</v>
      </c>
      <c r="G891" s="65">
        <f t="shared" si="40"/>
        <v>206316</v>
      </c>
      <c r="H891" s="23">
        <f>ROUND(IF($A891 ='Inflation Constants Table'!$E$1,E891,E891*(_xlfn.XLOOKUP($A891,'Inflation Constants Table'!$A:$A,'Inflation Constants Table'!$B:$B,0))),0)</f>
        <v>0</v>
      </c>
      <c r="I891" s="23">
        <f>ROUND(IF($A891 ='Inflation Constants Table'!$E$1,F891,F891*(_xlfn.XLOOKUP($A891,'Inflation Constants Table'!$A:$A,'Inflation Constants Table'!$B:$B,0))),0)</f>
        <v>259958</v>
      </c>
      <c r="J891" s="23">
        <f>ROUND(IF($A891 ='Inflation Constants Table'!$E$1,G891,G891*(_xlfn.XLOOKUP($A891,'Inflation Constants Table'!$A:$A,'Inflation Constants Table'!$B:$B,0))),0)</f>
        <v>259958</v>
      </c>
      <c r="K891" s="19">
        <f t="shared" si="41"/>
        <v>0</v>
      </c>
      <c r="L891" s="73">
        <f>_xlfn.XLOOKUP(A891,'SAPD GF as Pct of COSA GF'!A:A,'SAPD GF as Pct of COSA GF'!C:C)</f>
        <v>1610819494</v>
      </c>
      <c r="M891" s="19">
        <f t="shared" si="42"/>
        <v>1.6138245220416981E-4</v>
      </c>
    </row>
    <row r="892" spans="1:13">
      <c r="A892">
        <v>2021</v>
      </c>
      <c r="B892" t="s">
        <v>224</v>
      </c>
      <c r="C892" s="59" t="s">
        <v>159</v>
      </c>
      <c r="D892" s="25" t="s">
        <v>173</v>
      </c>
      <c r="F892" s="65">
        <v>32497</v>
      </c>
      <c r="G892" s="65">
        <f t="shared" si="40"/>
        <v>32497</v>
      </c>
      <c r="H892" s="23">
        <f>ROUND(IF($A892 ='Inflation Constants Table'!$E$1,E892,E892*(_xlfn.XLOOKUP($A892,'Inflation Constants Table'!$A:$A,'Inflation Constants Table'!$B:$B,0))),0)</f>
        <v>0</v>
      </c>
      <c r="I892" s="23">
        <f>ROUND(IF($A892 ='Inflation Constants Table'!$E$1,F892,F892*(_xlfn.XLOOKUP($A892,'Inflation Constants Table'!$A:$A,'Inflation Constants Table'!$B:$B,0))),0)</f>
        <v>40296</v>
      </c>
      <c r="J892" s="23">
        <f>ROUND(IF($A892 ='Inflation Constants Table'!$E$1,G892,G892*(_xlfn.XLOOKUP($A892,'Inflation Constants Table'!$A:$A,'Inflation Constants Table'!$B:$B,0))),0)</f>
        <v>40296</v>
      </c>
      <c r="K892" s="19">
        <f t="shared" si="41"/>
        <v>0</v>
      </c>
      <c r="L892" s="73">
        <f>_xlfn.XLOOKUP(A892,'SAPD GF as Pct of COSA GF'!A:A,'SAPD GF as Pct of COSA GF'!C:C)</f>
        <v>1596310579</v>
      </c>
      <c r="M892" s="19">
        <f t="shared" si="42"/>
        <v>2.5243208013595456E-5</v>
      </c>
    </row>
    <row r="893" spans="1:13">
      <c r="A893">
        <v>2021</v>
      </c>
      <c r="B893" t="s">
        <v>224</v>
      </c>
      <c r="C893" s="59" t="s">
        <v>159</v>
      </c>
      <c r="D893" s="25" t="s">
        <v>170</v>
      </c>
      <c r="F893" s="65">
        <v>4325</v>
      </c>
      <c r="G893" s="65">
        <f t="shared" si="40"/>
        <v>4325</v>
      </c>
      <c r="H893" s="23">
        <f>ROUND(IF($A893 ='Inflation Constants Table'!$E$1,E893,E893*(_xlfn.XLOOKUP($A893,'Inflation Constants Table'!$A:$A,'Inflation Constants Table'!$B:$B,0))),0)</f>
        <v>0</v>
      </c>
      <c r="I893" s="23">
        <f>ROUND(IF($A893 ='Inflation Constants Table'!$E$1,F893,F893*(_xlfn.XLOOKUP($A893,'Inflation Constants Table'!$A:$A,'Inflation Constants Table'!$B:$B,0))),0)</f>
        <v>5363</v>
      </c>
      <c r="J893" s="23">
        <f>ROUND(IF($A893 ='Inflation Constants Table'!$E$1,G893,G893*(_xlfn.XLOOKUP($A893,'Inflation Constants Table'!$A:$A,'Inflation Constants Table'!$B:$B,0))),0)</f>
        <v>5363</v>
      </c>
      <c r="K893" s="19">
        <f t="shared" si="41"/>
        <v>0</v>
      </c>
      <c r="L893" s="73">
        <f>_xlfn.XLOOKUP(A893,'SAPD GF as Pct of COSA GF'!A:A,'SAPD GF as Pct of COSA GF'!C:C)</f>
        <v>1596310579</v>
      </c>
      <c r="M893" s="19">
        <f t="shared" si="42"/>
        <v>3.3596219122719978E-6</v>
      </c>
    </row>
    <row r="894" spans="1:13">
      <c r="A894">
        <v>2021</v>
      </c>
      <c r="B894" t="s">
        <v>224</v>
      </c>
      <c r="C894" s="59" t="s">
        <v>159</v>
      </c>
      <c r="D894" s="25" t="s">
        <v>166</v>
      </c>
      <c r="F894" s="65">
        <v>103424</v>
      </c>
      <c r="G894" s="65">
        <f t="shared" si="40"/>
        <v>103424</v>
      </c>
      <c r="H894" s="23">
        <f>ROUND(IF($A894 ='Inflation Constants Table'!$E$1,E894,E894*(_xlfn.XLOOKUP($A894,'Inflation Constants Table'!$A:$A,'Inflation Constants Table'!$B:$B,0))),0)</f>
        <v>0</v>
      </c>
      <c r="I894" s="23">
        <f>ROUND(IF($A894 ='Inflation Constants Table'!$E$1,F894,F894*(_xlfn.XLOOKUP($A894,'Inflation Constants Table'!$A:$A,'Inflation Constants Table'!$B:$B,0))),0)</f>
        <v>128246</v>
      </c>
      <c r="J894" s="23">
        <f>ROUND(IF($A894 ='Inflation Constants Table'!$E$1,G894,G894*(_xlfn.XLOOKUP($A894,'Inflation Constants Table'!$A:$A,'Inflation Constants Table'!$B:$B,0))),0)</f>
        <v>128246</v>
      </c>
      <c r="K894" s="19">
        <f t="shared" si="41"/>
        <v>0</v>
      </c>
      <c r="L894" s="73">
        <f>_xlfn.XLOOKUP(A894,'SAPD GF as Pct of COSA GF'!A:A,'SAPD GF as Pct of COSA GF'!C:C)</f>
        <v>1596310579</v>
      </c>
      <c r="M894" s="19">
        <f t="shared" si="42"/>
        <v>8.0339002752421152E-5</v>
      </c>
    </row>
    <row r="895" spans="1:13">
      <c r="A895">
        <v>2021</v>
      </c>
      <c r="B895" t="s">
        <v>224</v>
      </c>
      <c r="C895" s="59" t="s">
        <v>159</v>
      </c>
      <c r="D895" s="25" t="s">
        <v>210</v>
      </c>
      <c r="F895" s="65">
        <v>599</v>
      </c>
      <c r="G895" s="65">
        <f t="shared" si="40"/>
        <v>599</v>
      </c>
      <c r="H895" s="23">
        <f>ROUND(IF($A895 ='Inflation Constants Table'!$E$1,E895,E895*(_xlfn.XLOOKUP($A895,'Inflation Constants Table'!$A:$A,'Inflation Constants Table'!$B:$B,0))),0)</f>
        <v>0</v>
      </c>
      <c r="I895" s="23">
        <f>ROUND(IF($A895 ='Inflation Constants Table'!$E$1,F895,F895*(_xlfn.XLOOKUP($A895,'Inflation Constants Table'!$A:$A,'Inflation Constants Table'!$B:$B,0))),0)</f>
        <v>743</v>
      </c>
      <c r="J895" s="23">
        <f>ROUND(IF($A895 ='Inflation Constants Table'!$E$1,G895,G895*(_xlfn.XLOOKUP($A895,'Inflation Constants Table'!$A:$A,'Inflation Constants Table'!$B:$B,0))),0)</f>
        <v>743</v>
      </c>
      <c r="K895" s="19">
        <f t="shared" si="41"/>
        <v>0</v>
      </c>
      <c r="L895" s="73">
        <f>_xlfn.XLOOKUP(A895,'SAPD GF as Pct of COSA GF'!A:A,'SAPD GF as Pct of COSA GF'!C:C)</f>
        <v>1596310579</v>
      </c>
      <c r="M895" s="19">
        <f t="shared" si="42"/>
        <v>4.6544827164238196E-7</v>
      </c>
    </row>
    <row r="896" spans="1:13">
      <c r="A896">
        <v>2021</v>
      </c>
      <c r="B896" t="s">
        <v>224</v>
      </c>
      <c r="C896" s="59" t="s">
        <v>159</v>
      </c>
      <c r="D896" s="25" t="s">
        <v>167</v>
      </c>
      <c r="F896" s="65">
        <v>2000</v>
      </c>
      <c r="G896" s="65">
        <f t="shared" si="40"/>
        <v>2000</v>
      </c>
      <c r="H896" s="23">
        <f>ROUND(IF($A896 ='Inflation Constants Table'!$E$1,E896,E896*(_xlfn.XLOOKUP($A896,'Inflation Constants Table'!$A:$A,'Inflation Constants Table'!$B:$B,0))),0)</f>
        <v>0</v>
      </c>
      <c r="I896" s="23">
        <f>ROUND(IF($A896 ='Inflation Constants Table'!$E$1,F896,F896*(_xlfn.XLOOKUP($A896,'Inflation Constants Table'!$A:$A,'Inflation Constants Table'!$B:$B,0))),0)</f>
        <v>2480</v>
      </c>
      <c r="J896" s="23">
        <f>ROUND(IF($A896 ='Inflation Constants Table'!$E$1,G896,G896*(_xlfn.XLOOKUP($A896,'Inflation Constants Table'!$A:$A,'Inflation Constants Table'!$B:$B,0))),0)</f>
        <v>2480</v>
      </c>
      <c r="K896" s="19">
        <f t="shared" si="41"/>
        <v>0</v>
      </c>
      <c r="L896" s="73">
        <f>_xlfn.XLOOKUP(A896,'SAPD GF as Pct of COSA GF'!A:A,'SAPD GF as Pct of COSA GF'!C:C)</f>
        <v>1596310579</v>
      </c>
      <c r="M896" s="19">
        <f t="shared" si="42"/>
        <v>1.5535823871778024E-6</v>
      </c>
    </row>
    <row r="897" spans="1:13">
      <c r="A897">
        <v>2021</v>
      </c>
      <c r="B897" t="s">
        <v>224</v>
      </c>
      <c r="C897" s="59" t="s">
        <v>159</v>
      </c>
      <c r="D897" s="25" t="s">
        <v>165</v>
      </c>
      <c r="F897" s="65">
        <v>1624</v>
      </c>
      <c r="G897" s="65">
        <f t="shared" si="40"/>
        <v>1624</v>
      </c>
      <c r="H897" s="23">
        <f>ROUND(IF($A897 ='Inflation Constants Table'!$E$1,E897,E897*(_xlfn.XLOOKUP($A897,'Inflation Constants Table'!$A:$A,'Inflation Constants Table'!$B:$B,0))),0)</f>
        <v>0</v>
      </c>
      <c r="I897" s="23">
        <f>ROUND(IF($A897 ='Inflation Constants Table'!$E$1,F897,F897*(_xlfn.XLOOKUP($A897,'Inflation Constants Table'!$A:$A,'Inflation Constants Table'!$B:$B,0))),0)</f>
        <v>2014</v>
      </c>
      <c r="J897" s="23">
        <f>ROUND(IF($A897 ='Inflation Constants Table'!$E$1,G897,G897*(_xlfn.XLOOKUP($A897,'Inflation Constants Table'!$A:$A,'Inflation Constants Table'!$B:$B,0))),0)</f>
        <v>2014</v>
      </c>
      <c r="K897" s="19">
        <f t="shared" si="41"/>
        <v>0</v>
      </c>
      <c r="L897" s="73">
        <f>_xlfn.XLOOKUP(A897,'SAPD GF as Pct of COSA GF'!A:A,'SAPD GF as Pct of COSA GF'!C:C)</f>
        <v>1596310579</v>
      </c>
      <c r="M897" s="19">
        <f t="shared" si="42"/>
        <v>1.2616592450710057E-6</v>
      </c>
    </row>
    <row r="898" spans="1:13">
      <c r="A898">
        <v>2021</v>
      </c>
      <c r="B898" t="s">
        <v>224</v>
      </c>
      <c r="C898" s="59" t="s">
        <v>159</v>
      </c>
      <c r="D898" s="25" t="s">
        <v>163</v>
      </c>
      <c r="F898" s="65">
        <v>5100</v>
      </c>
      <c r="G898" s="65">
        <f t="shared" si="40"/>
        <v>5100</v>
      </c>
      <c r="H898" s="23">
        <f>ROUND(IF($A898 ='Inflation Constants Table'!$E$1,E898,E898*(_xlfn.XLOOKUP($A898,'Inflation Constants Table'!$A:$A,'Inflation Constants Table'!$B:$B,0))),0)</f>
        <v>0</v>
      </c>
      <c r="I898" s="23">
        <f>ROUND(IF($A898 ='Inflation Constants Table'!$E$1,F898,F898*(_xlfn.XLOOKUP($A898,'Inflation Constants Table'!$A:$A,'Inflation Constants Table'!$B:$B,0))),0)</f>
        <v>6324</v>
      </c>
      <c r="J898" s="23">
        <f>ROUND(IF($A898 ='Inflation Constants Table'!$E$1,G898,G898*(_xlfn.XLOOKUP($A898,'Inflation Constants Table'!$A:$A,'Inflation Constants Table'!$B:$B,0))),0)</f>
        <v>6324</v>
      </c>
      <c r="K898" s="19">
        <f t="shared" si="41"/>
        <v>0</v>
      </c>
      <c r="L898" s="73">
        <f>_xlfn.XLOOKUP(A898,'SAPD GF as Pct of COSA GF'!A:A,'SAPD GF as Pct of COSA GF'!C:C)</f>
        <v>1596310579</v>
      </c>
      <c r="M898" s="19">
        <f t="shared" si="42"/>
        <v>3.9616350873033964E-6</v>
      </c>
    </row>
    <row r="899" spans="1:13">
      <c r="A899">
        <v>2021</v>
      </c>
      <c r="B899" t="s">
        <v>224</v>
      </c>
      <c r="C899" s="59" t="s">
        <v>159</v>
      </c>
      <c r="D899" s="25" t="s">
        <v>160</v>
      </c>
      <c r="F899" s="65">
        <v>1000</v>
      </c>
      <c r="G899" s="65">
        <f t="shared" ref="G899:G962" si="43">E899+F899</f>
        <v>1000</v>
      </c>
      <c r="H899" s="23">
        <f>ROUND(IF($A899 ='Inflation Constants Table'!$E$1,E899,E899*(_xlfn.XLOOKUP($A899,'Inflation Constants Table'!$A:$A,'Inflation Constants Table'!$B:$B,0))),0)</f>
        <v>0</v>
      </c>
      <c r="I899" s="23">
        <f>ROUND(IF($A899 ='Inflation Constants Table'!$E$1,F899,F899*(_xlfn.XLOOKUP($A899,'Inflation Constants Table'!$A:$A,'Inflation Constants Table'!$B:$B,0))),0)</f>
        <v>1240</v>
      </c>
      <c r="J899" s="23">
        <f>ROUND(IF($A899 ='Inflation Constants Table'!$E$1,G899,G899*(_xlfn.XLOOKUP($A899,'Inflation Constants Table'!$A:$A,'Inflation Constants Table'!$B:$B,0))),0)</f>
        <v>1240</v>
      </c>
      <c r="K899" s="19">
        <f t="shared" ref="K899:K962" si="44">IF(J899 = 0, 0, H899/J899)</f>
        <v>0</v>
      </c>
      <c r="L899" s="73">
        <f>_xlfn.XLOOKUP(A899,'SAPD GF as Pct of COSA GF'!A:A,'SAPD GF as Pct of COSA GF'!C:C)</f>
        <v>1596310579</v>
      </c>
      <c r="M899" s="19">
        <f t="shared" ref="M899:M962" si="45">J899/L899</f>
        <v>7.7679119358890119E-7</v>
      </c>
    </row>
    <row r="900" spans="1:13">
      <c r="A900">
        <v>2021</v>
      </c>
      <c r="B900" t="s">
        <v>224</v>
      </c>
      <c r="C900" s="59" t="s">
        <v>159</v>
      </c>
      <c r="D900" s="25" t="s">
        <v>161</v>
      </c>
      <c r="F900" s="65">
        <v>64438</v>
      </c>
      <c r="G900" s="65">
        <f t="shared" si="43"/>
        <v>64438</v>
      </c>
      <c r="H900" s="23">
        <f>ROUND(IF($A900 ='Inflation Constants Table'!$E$1,E900,E900*(_xlfn.XLOOKUP($A900,'Inflation Constants Table'!$A:$A,'Inflation Constants Table'!$B:$B,0))),0)</f>
        <v>0</v>
      </c>
      <c r="I900" s="23">
        <f>ROUND(IF($A900 ='Inflation Constants Table'!$E$1,F900,F900*(_xlfn.XLOOKUP($A900,'Inflation Constants Table'!$A:$A,'Inflation Constants Table'!$B:$B,0))),0)</f>
        <v>79903</v>
      </c>
      <c r="J900" s="23">
        <f>ROUND(IF($A900 ='Inflation Constants Table'!$E$1,G900,G900*(_xlfn.XLOOKUP($A900,'Inflation Constants Table'!$A:$A,'Inflation Constants Table'!$B:$B,0))),0)</f>
        <v>79903</v>
      </c>
      <c r="K900" s="19">
        <f t="shared" si="44"/>
        <v>0</v>
      </c>
      <c r="L900" s="73">
        <f>_xlfn.XLOOKUP(A900,'SAPD GF as Pct of COSA GF'!A:A,'SAPD GF as Pct of COSA GF'!C:C)</f>
        <v>1596310579</v>
      </c>
      <c r="M900" s="19">
        <f t="shared" si="45"/>
        <v>5.0054795759140303E-5</v>
      </c>
    </row>
    <row r="901" spans="1:13">
      <c r="A901">
        <v>2021</v>
      </c>
      <c r="B901" t="s">
        <v>224</v>
      </c>
      <c r="C901" s="59" t="s">
        <v>159</v>
      </c>
      <c r="D901" s="25" t="s">
        <v>164</v>
      </c>
      <c r="F901" s="65">
        <v>9873</v>
      </c>
      <c r="G901" s="65">
        <f t="shared" si="43"/>
        <v>9873</v>
      </c>
      <c r="H901" s="23">
        <f>ROUND(IF($A901 ='Inflation Constants Table'!$E$1,E901,E901*(_xlfn.XLOOKUP($A901,'Inflation Constants Table'!$A:$A,'Inflation Constants Table'!$B:$B,0))),0)</f>
        <v>0</v>
      </c>
      <c r="I901" s="23">
        <f>ROUND(IF($A901 ='Inflation Constants Table'!$E$1,F901,F901*(_xlfn.XLOOKUP($A901,'Inflation Constants Table'!$A:$A,'Inflation Constants Table'!$B:$B,0))),0)</f>
        <v>12243</v>
      </c>
      <c r="J901" s="23">
        <f>ROUND(IF($A901 ='Inflation Constants Table'!$E$1,G901,G901*(_xlfn.XLOOKUP($A901,'Inflation Constants Table'!$A:$A,'Inflation Constants Table'!$B:$B,0))),0)</f>
        <v>12243</v>
      </c>
      <c r="K901" s="19">
        <f t="shared" si="44"/>
        <v>0</v>
      </c>
      <c r="L901" s="73">
        <f>_xlfn.XLOOKUP(A901,'SAPD GF as Pct of COSA GF'!A:A,'SAPD GF as Pct of COSA GF'!C:C)</f>
        <v>1596310579</v>
      </c>
      <c r="M901" s="19">
        <f t="shared" si="45"/>
        <v>7.6695601476684824E-6</v>
      </c>
    </row>
    <row r="902" spans="1:13">
      <c r="A902">
        <v>2021</v>
      </c>
      <c r="B902" t="s">
        <v>224</v>
      </c>
      <c r="C902" s="60" t="s">
        <v>159</v>
      </c>
      <c r="D902" s="61" t="s">
        <v>172</v>
      </c>
      <c r="F902" s="65">
        <v>183640</v>
      </c>
      <c r="G902" s="65">
        <f t="shared" si="43"/>
        <v>183640</v>
      </c>
      <c r="H902" s="23">
        <f>ROUND(IF($A902 ='Inflation Constants Table'!$E$1,E902,E902*(_xlfn.XLOOKUP($A902,'Inflation Constants Table'!$A:$A,'Inflation Constants Table'!$B:$B,0))),0)</f>
        <v>0</v>
      </c>
      <c r="I902" s="23">
        <f>ROUND(IF($A902 ='Inflation Constants Table'!$E$1,F902,F902*(_xlfn.XLOOKUP($A902,'Inflation Constants Table'!$A:$A,'Inflation Constants Table'!$B:$B,0))),0)</f>
        <v>227714</v>
      </c>
      <c r="J902" s="23">
        <f>ROUND(IF($A902 ='Inflation Constants Table'!$E$1,G902,G902*(_xlfn.XLOOKUP($A902,'Inflation Constants Table'!$A:$A,'Inflation Constants Table'!$B:$B,0))),0)</f>
        <v>227714</v>
      </c>
      <c r="K902" s="19">
        <f t="shared" si="44"/>
        <v>0</v>
      </c>
      <c r="L902" s="73">
        <f>_xlfn.XLOOKUP(A902,'SAPD GF as Pct of COSA GF'!A:A,'SAPD GF as Pct of COSA GF'!C:C)</f>
        <v>1596310579</v>
      </c>
      <c r="M902" s="19">
        <f t="shared" si="45"/>
        <v>1.4265018536847019E-4</v>
      </c>
    </row>
    <row r="903" spans="1:13">
      <c r="A903">
        <v>2022</v>
      </c>
      <c r="B903" t="s">
        <v>224</v>
      </c>
      <c r="C903" s="59" t="s">
        <v>159</v>
      </c>
      <c r="D903" s="25" t="s">
        <v>173</v>
      </c>
      <c r="F903" s="65">
        <v>34027</v>
      </c>
      <c r="G903" s="65">
        <f t="shared" si="43"/>
        <v>34027</v>
      </c>
      <c r="H903" s="23">
        <f>ROUND(IF($A903 ='Inflation Constants Table'!$E$1,E903,E903*(_xlfn.XLOOKUP($A903,'Inflation Constants Table'!$A:$A,'Inflation Constants Table'!$B:$B,0))),0)</f>
        <v>0</v>
      </c>
      <c r="I903" s="23">
        <f>ROUND(IF($A903 ='Inflation Constants Table'!$E$1,F903,F903*(_xlfn.XLOOKUP($A903,'Inflation Constants Table'!$A:$A,'Inflation Constants Table'!$B:$B,0))),0)</f>
        <v>39131</v>
      </c>
      <c r="J903" s="23">
        <f>ROUND(IF($A903 ='Inflation Constants Table'!$E$1,G903,G903*(_xlfn.XLOOKUP($A903,'Inflation Constants Table'!$A:$A,'Inflation Constants Table'!$B:$B,0))),0)</f>
        <v>39131</v>
      </c>
      <c r="K903" s="19">
        <f t="shared" si="44"/>
        <v>0</v>
      </c>
      <c r="L903" s="73">
        <f>_xlfn.XLOOKUP(A903,'SAPD GF as Pct of COSA GF'!A:A,'SAPD GF as Pct of COSA GF'!C:C)</f>
        <v>1561144617</v>
      </c>
      <c r="M903" s="19">
        <f t="shared" si="45"/>
        <v>2.5065583017668632E-5</v>
      </c>
    </row>
    <row r="904" spans="1:13">
      <c r="A904">
        <v>2022</v>
      </c>
      <c r="B904" t="s">
        <v>224</v>
      </c>
      <c r="C904" s="59" t="s">
        <v>159</v>
      </c>
      <c r="D904" s="25" t="s">
        <v>170</v>
      </c>
      <c r="F904" s="65">
        <v>4925</v>
      </c>
      <c r="G904" s="65">
        <f t="shared" si="43"/>
        <v>4925</v>
      </c>
      <c r="H904" s="23">
        <f>ROUND(IF($A904 ='Inflation Constants Table'!$E$1,E904,E904*(_xlfn.XLOOKUP($A904,'Inflation Constants Table'!$A:$A,'Inflation Constants Table'!$B:$B,0))),0)</f>
        <v>0</v>
      </c>
      <c r="I904" s="23">
        <f>ROUND(IF($A904 ='Inflation Constants Table'!$E$1,F904,F904*(_xlfn.XLOOKUP($A904,'Inflation Constants Table'!$A:$A,'Inflation Constants Table'!$B:$B,0))),0)</f>
        <v>5664</v>
      </c>
      <c r="J904" s="23">
        <f>ROUND(IF($A904 ='Inflation Constants Table'!$E$1,G904,G904*(_xlfn.XLOOKUP($A904,'Inflation Constants Table'!$A:$A,'Inflation Constants Table'!$B:$B,0))),0)</f>
        <v>5664</v>
      </c>
      <c r="K904" s="19">
        <f t="shared" si="44"/>
        <v>0</v>
      </c>
      <c r="L904" s="73">
        <f>_xlfn.XLOOKUP(A904,'SAPD GF as Pct of COSA GF'!A:A,'SAPD GF as Pct of COSA GF'!C:C)</f>
        <v>1561144617</v>
      </c>
      <c r="M904" s="19">
        <f t="shared" si="45"/>
        <v>3.6281071838714863E-6</v>
      </c>
    </row>
    <row r="905" spans="1:13">
      <c r="A905">
        <v>2022</v>
      </c>
      <c r="B905" t="s">
        <v>224</v>
      </c>
      <c r="C905" s="59" t="s">
        <v>159</v>
      </c>
      <c r="D905" s="25" t="s">
        <v>166</v>
      </c>
      <c r="F905" s="65">
        <v>122552</v>
      </c>
      <c r="G905" s="65">
        <f t="shared" si="43"/>
        <v>122552</v>
      </c>
      <c r="H905" s="23">
        <f>ROUND(IF($A905 ='Inflation Constants Table'!$E$1,E905,E905*(_xlfn.XLOOKUP($A905,'Inflation Constants Table'!$A:$A,'Inflation Constants Table'!$B:$B,0))),0)</f>
        <v>0</v>
      </c>
      <c r="I905" s="23">
        <f>ROUND(IF($A905 ='Inflation Constants Table'!$E$1,F905,F905*(_xlfn.XLOOKUP($A905,'Inflation Constants Table'!$A:$A,'Inflation Constants Table'!$B:$B,0))),0)</f>
        <v>140935</v>
      </c>
      <c r="J905" s="23">
        <f>ROUND(IF($A905 ='Inflation Constants Table'!$E$1,G905,G905*(_xlfn.XLOOKUP($A905,'Inflation Constants Table'!$A:$A,'Inflation Constants Table'!$B:$B,0))),0)</f>
        <v>140935</v>
      </c>
      <c r="K905" s="19">
        <f t="shared" si="44"/>
        <v>0</v>
      </c>
      <c r="L905" s="73">
        <f>_xlfn.XLOOKUP(A905,'SAPD GF as Pct of COSA GF'!A:A,'SAPD GF as Pct of COSA GF'!C:C)</f>
        <v>1561144617</v>
      </c>
      <c r="M905" s="19">
        <f t="shared" si="45"/>
        <v>9.0276710091618631E-5</v>
      </c>
    </row>
    <row r="906" spans="1:13">
      <c r="A906">
        <v>2022</v>
      </c>
      <c r="B906" t="s">
        <v>224</v>
      </c>
      <c r="C906" s="59" t="s">
        <v>159</v>
      </c>
      <c r="D906" s="25" t="s">
        <v>210</v>
      </c>
      <c r="F906" s="65">
        <v>599</v>
      </c>
      <c r="G906" s="65">
        <f t="shared" si="43"/>
        <v>599</v>
      </c>
      <c r="H906" s="23">
        <f>ROUND(IF($A906 ='Inflation Constants Table'!$E$1,E906,E906*(_xlfn.XLOOKUP($A906,'Inflation Constants Table'!$A:$A,'Inflation Constants Table'!$B:$B,0))),0)</f>
        <v>0</v>
      </c>
      <c r="I906" s="23">
        <f>ROUND(IF($A906 ='Inflation Constants Table'!$E$1,F906,F906*(_xlfn.XLOOKUP($A906,'Inflation Constants Table'!$A:$A,'Inflation Constants Table'!$B:$B,0))),0)</f>
        <v>689</v>
      </c>
      <c r="J906" s="23">
        <f>ROUND(IF($A906 ='Inflation Constants Table'!$E$1,G906,G906*(_xlfn.XLOOKUP($A906,'Inflation Constants Table'!$A:$A,'Inflation Constants Table'!$B:$B,0))),0)</f>
        <v>689</v>
      </c>
      <c r="K906" s="19">
        <f t="shared" si="44"/>
        <v>0</v>
      </c>
      <c r="L906" s="73">
        <f>_xlfn.XLOOKUP(A906,'SAPD GF as Pct of COSA GF'!A:A,'SAPD GF as Pct of COSA GF'!C:C)</f>
        <v>1561144617</v>
      </c>
      <c r="M906" s="19">
        <f t="shared" si="45"/>
        <v>4.4134284069340641E-7</v>
      </c>
    </row>
    <row r="907" spans="1:13">
      <c r="A907">
        <v>2022</v>
      </c>
      <c r="B907" t="s">
        <v>224</v>
      </c>
      <c r="C907" s="59" t="s">
        <v>159</v>
      </c>
      <c r="D907" s="25" t="s">
        <v>167</v>
      </c>
      <c r="F907" s="65">
        <v>2000</v>
      </c>
      <c r="G907" s="65">
        <f t="shared" si="43"/>
        <v>2000</v>
      </c>
      <c r="H907" s="23">
        <f>ROUND(IF($A907 ='Inflation Constants Table'!$E$1,E907,E907*(_xlfn.XLOOKUP($A907,'Inflation Constants Table'!$A:$A,'Inflation Constants Table'!$B:$B,0))),0)</f>
        <v>0</v>
      </c>
      <c r="I907" s="23">
        <f>ROUND(IF($A907 ='Inflation Constants Table'!$E$1,F907,F907*(_xlfn.XLOOKUP($A907,'Inflation Constants Table'!$A:$A,'Inflation Constants Table'!$B:$B,0))),0)</f>
        <v>2300</v>
      </c>
      <c r="J907" s="23">
        <f>ROUND(IF($A907 ='Inflation Constants Table'!$E$1,G907,G907*(_xlfn.XLOOKUP($A907,'Inflation Constants Table'!$A:$A,'Inflation Constants Table'!$B:$B,0))),0)</f>
        <v>2300</v>
      </c>
      <c r="K907" s="19">
        <f t="shared" si="44"/>
        <v>0</v>
      </c>
      <c r="L907" s="73">
        <f>_xlfn.XLOOKUP(A907,'SAPD GF as Pct of COSA GF'!A:A,'SAPD GF as Pct of COSA GF'!C:C)</f>
        <v>1561144617</v>
      </c>
      <c r="M907" s="19">
        <f t="shared" si="45"/>
        <v>1.4732779878009213E-6</v>
      </c>
    </row>
    <row r="908" spans="1:13">
      <c r="A908">
        <v>2022</v>
      </c>
      <c r="B908" t="s">
        <v>224</v>
      </c>
      <c r="C908" s="59" t="s">
        <v>159</v>
      </c>
      <c r="D908" s="25" t="s">
        <v>165</v>
      </c>
      <c r="F908" s="65">
        <v>2248</v>
      </c>
      <c r="G908" s="65">
        <f t="shared" si="43"/>
        <v>2248</v>
      </c>
      <c r="H908" s="23">
        <f>ROUND(IF($A908 ='Inflation Constants Table'!$E$1,E908,E908*(_xlfn.XLOOKUP($A908,'Inflation Constants Table'!$A:$A,'Inflation Constants Table'!$B:$B,0))),0)</f>
        <v>0</v>
      </c>
      <c r="I908" s="23">
        <f>ROUND(IF($A908 ='Inflation Constants Table'!$E$1,F908,F908*(_xlfn.XLOOKUP($A908,'Inflation Constants Table'!$A:$A,'Inflation Constants Table'!$B:$B,0))),0)</f>
        <v>2585</v>
      </c>
      <c r="J908" s="23">
        <f>ROUND(IF($A908 ='Inflation Constants Table'!$E$1,G908,G908*(_xlfn.XLOOKUP($A908,'Inflation Constants Table'!$A:$A,'Inflation Constants Table'!$B:$B,0))),0)</f>
        <v>2585</v>
      </c>
      <c r="K908" s="19">
        <f t="shared" si="44"/>
        <v>0</v>
      </c>
      <c r="L908" s="73">
        <f>_xlfn.XLOOKUP(A908,'SAPD GF as Pct of COSA GF'!A:A,'SAPD GF as Pct of COSA GF'!C:C)</f>
        <v>1561144617</v>
      </c>
      <c r="M908" s="19">
        <f t="shared" si="45"/>
        <v>1.6558363471588616E-6</v>
      </c>
    </row>
    <row r="909" spans="1:13">
      <c r="A909">
        <v>2022</v>
      </c>
      <c r="B909" t="s">
        <v>224</v>
      </c>
      <c r="C909" s="59" t="s">
        <v>159</v>
      </c>
      <c r="D909" s="25" t="s">
        <v>163</v>
      </c>
      <c r="F909" s="65">
        <v>5100</v>
      </c>
      <c r="G909" s="65">
        <f t="shared" si="43"/>
        <v>5100</v>
      </c>
      <c r="H909" s="23">
        <f>ROUND(IF($A909 ='Inflation Constants Table'!$E$1,E909,E909*(_xlfn.XLOOKUP($A909,'Inflation Constants Table'!$A:$A,'Inflation Constants Table'!$B:$B,0))),0)</f>
        <v>0</v>
      </c>
      <c r="I909" s="23">
        <f>ROUND(IF($A909 ='Inflation Constants Table'!$E$1,F909,F909*(_xlfn.XLOOKUP($A909,'Inflation Constants Table'!$A:$A,'Inflation Constants Table'!$B:$B,0))),0)</f>
        <v>5865</v>
      </c>
      <c r="J909" s="23">
        <f>ROUND(IF($A909 ='Inflation Constants Table'!$E$1,G909,G909*(_xlfn.XLOOKUP($A909,'Inflation Constants Table'!$A:$A,'Inflation Constants Table'!$B:$B,0))),0)</f>
        <v>5865</v>
      </c>
      <c r="K909" s="19">
        <f t="shared" si="44"/>
        <v>0</v>
      </c>
      <c r="L909" s="73">
        <f>_xlfn.XLOOKUP(A909,'SAPD GF as Pct of COSA GF'!A:A,'SAPD GF as Pct of COSA GF'!C:C)</f>
        <v>1561144617</v>
      </c>
      <c r="M909" s="19">
        <f t="shared" si="45"/>
        <v>3.7568588688923495E-6</v>
      </c>
    </row>
    <row r="910" spans="1:13">
      <c r="A910">
        <v>2022</v>
      </c>
      <c r="B910" t="s">
        <v>224</v>
      </c>
      <c r="C910" s="59" t="s">
        <v>159</v>
      </c>
      <c r="D910" s="25" t="s">
        <v>160</v>
      </c>
      <c r="F910" s="65">
        <v>1000</v>
      </c>
      <c r="G910" s="65">
        <f t="shared" si="43"/>
        <v>1000</v>
      </c>
      <c r="H910" s="23">
        <f>ROUND(IF($A910 ='Inflation Constants Table'!$E$1,E910,E910*(_xlfn.XLOOKUP($A910,'Inflation Constants Table'!$A:$A,'Inflation Constants Table'!$B:$B,0))),0)</f>
        <v>0</v>
      </c>
      <c r="I910" s="23">
        <f>ROUND(IF($A910 ='Inflation Constants Table'!$E$1,F910,F910*(_xlfn.XLOOKUP($A910,'Inflation Constants Table'!$A:$A,'Inflation Constants Table'!$B:$B,0))),0)</f>
        <v>1150</v>
      </c>
      <c r="J910" s="23">
        <f>ROUND(IF($A910 ='Inflation Constants Table'!$E$1,G910,G910*(_xlfn.XLOOKUP($A910,'Inflation Constants Table'!$A:$A,'Inflation Constants Table'!$B:$B,0))),0)</f>
        <v>1150</v>
      </c>
      <c r="K910" s="19">
        <f t="shared" si="44"/>
        <v>0</v>
      </c>
      <c r="L910" s="73">
        <f>_xlfn.XLOOKUP(A910,'SAPD GF as Pct of COSA GF'!A:A,'SAPD GF as Pct of COSA GF'!C:C)</f>
        <v>1561144617</v>
      </c>
      <c r="M910" s="19">
        <f t="shared" si="45"/>
        <v>7.3663899390046067E-7</v>
      </c>
    </row>
    <row r="911" spans="1:13">
      <c r="A911">
        <v>2022</v>
      </c>
      <c r="B911" t="s">
        <v>224</v>
      </c>
      <c r="C911" s="59" t="s">
        <v>159</v>
      </c>
      <c r="D911" s="25" t="s">
        <v>161</v>
      </c>
      <c r="F911" s="65">
        <v>90763</v>
      </c>
      <c r="G911" s="65">
        <f t="shared" si="43"/>
        <v>90763</v>
      </c>
      <c r="H911" s="23">
        <f>ROUND(IF($A911 ='Inflation Constants Table'!$E$1,E911,E911*(_xlfn.XLOOKUP($A911,'Inflation Constants Table'!$A:$A,'Inflation Constants Table'!$B:$B,0))),0)</f>
        <v>0</v>
      </c>
      <c r="I911" s="23">
        <f>ROUND(IF($A911 ='Inflation Constants Table'!$E$1,F911,F911*(_xlfn.XLOOKUP($A911,'Inflation Constants Table'!$A:$A,'Inflation Constants Table'!$B:$B,0))),0)</f>
        <v>104377</v>
      </c>
      <c r="J911" s="23">
        <f>ROUND(IF($A911 ='Inflation Constants Table'!$E$1,G911,G911*(_xlfn.XLOOKUP($A911,'Inflation Constants Table'!$A:$A,'Inflation Constants Table'!$B:$B,0))),0)</f>
        <v>104377</v>
      </c>
      <c r="K911" s="19">
        <f t="shared" si="44"/>
        <v>0</v>
      </c>
      <c r="L911" s="73">
        <f>_xlfn.XLOOKUP(A911,'SAPD GF as Pct of COSA GF'!A:A,'SAPD GF as Pct of COSA GF'!C:C)</f>
        <v>1561144617</v>
      </c>
      <c r="M911" s="19">
        <f t="shared" si="45"/>
        <v>6.6859276753346414E-5</v>
      </c>
    </row>
    <row r="912" spans="1:13">
      <c r="A912">
        <v>2022</v>
      </c>
      <c r="B912" t="s">
        <v>224</v>
      </c>
      <c r="C912" s="59" t="s">
        <v>159</v>
      </c>
      <c r="D912" s="25" t="s">
        <v>164</v>
      </c>
      <c r="F912" s="65">
        <v>9873</v>
      </c>
      <c r="G912" s="65">
        <f t="shared" si="43"/>
        <v>9873</v>
      </c>
      <c r="H912" s="23">
        <f>ROUND(IF($A912 ='Inflation Constants Table'!$E$1,E912,E912*(_xlfn.XLOOKUP($A912,'Inflation Constants Table'!$A:$A,'Inflation Constants Table'!$B:$B,0))),0)</f>
        <v>0</v>
      </c>
      <c r="I912" s="23">
        <f>ROUND(IF($A912 ='Inflation Constants Table'!$E$1,F912,F912*(_xlfn.XLOOKUP($A912,'Inflation Constants Table'!$A:$A,'Inflation Constants Table'!$B:$B,0))),0)</f>
        <v>11354</v>
      </c>
      <c r="J912" s="23">
        <f>ROUND(IF($A912 ='Inflation Constants Table'!$E$1,G912,G912*(_xlfn.XLOOKUP($A912,'Inflation Constants Table'!$A:$A,'Inflation Constants Table'!$B:$B,0))),0)</f>
        <v>11354</v>
      </c>
      <c r="K912" s="19">
        <f t="shared" si="44"/>
        <v>0</v>
      </c>
      <c r="L912" s="73">
        <f>_xlfn.XLOOKUP(A912,'SAPD GF as Pct of COSA GF'!A:A,'SAPD GF as Pct of COSA GF'!C:C)</f>
        <v>1561144617</v>
      </c>
      <c r="M912" s="19">
        <f t="shared" si="45"/>
        <v>7.2728688145615913E-6</v>
      </c>
    </row>
    <row r="913" spans="1:13">
      <c r="A913">
        <v>2022</v>
      </c>
      <c r="B913" t="s">
        <v>224</v>
      </c>
      <c r="C913" s="60" t="s">
        <v>159</v>
      </c>
      <c r="D913" s="61" t="s">
        <v>172</v>
      </c>
      <c r="F913" s="65">
        <v>218254</v>
      </c>
      <c r="G913" s="65">
        <f t="shared" si="43"/>
        <v>218254</v>
      </c>
      <c r="H913" s="23">
        <f>ROUND(IF($A913 ='Inflation Constants Table'!$E$1,E913,E913*(_xlfn.XLOOKUP($A913,'Inflation Constants Table'!$A:$A,'Inflation Constants Table'!$B:$B,0))),0)</f>
        <v>0</v>
      </c>
      <c r="I913" s="23">
        <f>ROUND(IF($A913 ='Inflation Constants Table'!$E$1,F913,F913*(_xlfn.XLOOKUP($A913,'Inflation Constants Table'!$A:$A,'Inflation Constants Table'!$B:$B,0))),0)</f>
        <v>250992</v>
      </c>
      <c r="J913" s="23">
        <f>ROUND(IF($A913 ='Inflation Constants Table'!$E$1,G913,G913*(_xlfn.XLOOKUP($A913,'Inflation Constants Table'!$A:$A,'Inflation Constants Table'!$B:$B,0))),0)</f>
        <v>250992</v>
      </c>
      <c r="K913" s="19">
        <f t="shared" si="44"/>
        <v>0</v>
      </c>
      <c r="L913" s="73">
        <f>_xlfn.XLOOKUP(A913,'SAPD GF as Pct of COSA GF'!A:A,'SAPD GF as Pct of COSA GF'!C:C)</f>
        <v>1561144617</v>
      </c>
      <c r="M913" s="19">
        <f t="shared" si="45"/>
        <v>1.6077434291918646E-4</v>
      </c>
    </row>
    <row r="914" spans="1:13">
      <c r="A914">
        <v>2023</v>
      </c>
      <c r="B914" t="s">
        <v>224</v>
      </c>
      <c r="C914" s="59" t="s">
        <v>159</v>
      </c>
      <c r="D914" s="25" t="s">
        <v>173</v>
      </c>
      <c r="F914" s="65">
        <v>34027</v>
      </c>
      <c r="G914" s="65">
        <f t="shared" si="43"/>
        <v>34027</v>
      </c>
      <c r="H914" s="23">
        <f>ROUND(IF($A914 ='Inflation Constants Table'!$E$1,E914,E914*(_xlfn.XLOOKUP($A914,'Inflation Constants Table'!$A:$A,'Inflation Constants Table'!$B:$B,0))),0)</f>
        <v>0</v>
      </c>
      <c r="I914" s="23">
        <f>ROUND(IF($A914 ='Inflation Constants Table'!$E$1,F914,F914*(_xlfn.XLOOKUP($A914,'Inflation Constants Table'!$A:$A,'Inflation Constants Table'!$B:$B,0))),0)</f>
        <v>36749</v>
      </c>
      <c r="J914" s="23">
        <f>ROUND(IF($A914 ='Inflation Constants Table'!$E$1,G914,G914*(_xlfn.XLOOKUP($A914,'Inflation Constants Table'!$A:$A,'Inflation Constants Table'!$B:$B,0))),0)</f>
        <v>36749</v>
      </c>
      <c r="K914" s="19">
        <f t="shared" si="44"/>
        <v>0</v>
      </c>
      <c r="L914" s="73">
        <f>_xlfn.XLOOKUP(A914,'SAPD GF as Pct of COSA GF'!A:A,'SAPD GF as Pct of COSA GF'!C:C)</f>
        <v>1631636678</v>
      </c>
      <c r="M914" s="19">
        <f t="shared" si="45"/>
        <v>2.2522783714966231E-5</v>
      </c>
    </row>
    <row r="915" spans="1:13">
      <c r="A915">
        <v>2023</v>
      </c>
      <c r="B915" t="s">
        <v>224</v>
      </c>
      <c r="C915" s="59" t="s">
        <v>159</v>
      </c>
      <c r="D915" s="25" t="s">
        <v>170</v>
      </c>
      <c r="F915" s="65">
        <v>4925</v>
      </c>
      <c r="G915" s="65">
        <f t="shared" si="43"/>
        <v>4925</v>
      </c>
      <c r="H915" s="23">
        <f>ROUND(IF($A915 ='Inflation Constants Table'!$E$1,E915,E915*(_xlfn.XLOOKUP($A915,'Inflation Constants Table'!$A:$A,'Inflation Constants Table'!$B:$B,0))),0)</f>
        <v>0</v>
      </c>
      <c r="I915" s="23">
        <f>ROUND(IF($A915 ='Inflation Constants Table'!$E$1,F915,F915*(_xlfn.XLOOKUP($A915,'Inflation Constants Table'!$A:$A,'Inflation Constants Table'!$B:$B,0))),0)</f>
        <v>5319</v>
      </c>
      <c r="J915" s="23">
        <f>ROUND(IF($A915 ='Inflation Constants Table'!$E$1,G915,G915*(_xlfn.XLOOKUP($A915,'Inflation Constants Table'!$A:$A,'Inflation Constants Table'!$B:$B,0))),0)</f>
        <v>5319</v>
      </c>
      <c r="K915" s="19">
        <f t="shared" si="44"/>
        <v>0</v>
      </c>
      <c r="L915" s="73">
        <f>_xlfn.XLOOKUP(A915,'SAPD GF as Pct of COSA GF'!A:A,'SAPD GF as Pct of COSA GF'!C:C)</f>
        <v>1631636678</v>
      </c>
      <c r="M915" s="19">
        <f t="shared" si="45"/>
        <v>3.2599169114780099E-6</v>
      </c>
    </row>
    <row r="916" spans="1:13">
      <c r="A916">
        <v>2023</v>
      </c>
      <c r="B916" t="s">
        <v>224</v>
      </c>
      <c r="C916" s="59" t="s">
        <v>159</v>
      </c>
      <c r="D916" s="25" t="s">
        <v>166</v>
      </c>
      <c r="F916" s="65">
        <v>104024</v>
      </c>
      <c r="G916" s="65">
        <f t="shared" si="43"/>
        <v>104024</v>
      </c>
      <c r="H916" s="23">
        <f>ROUND(IF($A916 ='Inflation Constants Table'!$E$1,E916,E916*(_xlfn.XLOOKUP($A916,'Inflation Constants Table'!$A:$A,'Inflation Constants Table'!$B:$B,0))),0)</f>
        <v>0</v>
      </c>
      <c r="I916" s="23">
        <f>ROUND(IF($A916 ='Inflation Constants Table'!$E$1,F916,F916*(_xlfn.XLOOKUP($A916,'Inflation Constants Table'!$A:$A,'Inflation Constants Table'!$B:$B,0))),0)</f>
        <v>112346</v>
      </c>
      <c r="J916" s="23">
        <f>ROUND(IF($A916 ='Inflation Constants Table'!$E$1,G916,G916*(_xlfn.XLOOKUP($A916,'Inflation Constants Table'!$A:$A,'Inflation Constants Table'!$B:$B,0))),0)</f>
        <v>112346</v>
      </c>
      <c r="K916" s="19">
        <f t="shared" si="44"/>
        <v>0</v>
      </c>
      <c r="L916" s="73">
        <f>_xlfn.XLOOKUP(A916,'SAPD GF as Pct of COSA GF'!A:A,'SAPD GF as Pct of COSA GF'!C:C)</f>
        <v>1631636678</v>
      </c>
      <c r="M916" s="19">
        <f t="shared" si="45"/>
        <v>6.885478949744473E-5</v>
      </c>
    </row>
    <row r="917" spans="1:13">
      <c r="A917">
        <v>2023</v>
      </c>
      <c r="B917" t="s">
        <v>224</v>
      </c>
      <c r="C917" s="59" t="s">
        <v>159</v>
      </c>
      <c r="D917" s="25" t="s">
        <v>210</v>
      </c>
      <c r="F917" s="65">
        <v>599</v>
      </c>
      <c r="G917" s="65">
        <f t="shared" si="43"/>
        <v>599</v>
      </c>
      <c r="H917" s="23">
        <f>ROUND(IF($A917 ='Inflation Constants Table'!$E$1,E917,E917*(_xlfn.XLOOKUP($A917,'Inflation Constants Table'!$A:$A,'Inflation Constants Table'!$B:$B,0))),0)</f>
        <v>0</v>
      </c>
      <c r="I917" s="23">
        <f>ROUND(IF($A917 ='Inflation Constants Table'!$E$1,F917,F917*(_xlfn.XLOOKUP($A917,'Inflation Constants Table'!$A:$A,'Inflation Constants Table'!$B:$B,0))),0)</f>
        <v>647</v>
      </c>
      <c r="J917" s="23">
        <f>ROUND(IF($A917 ='Inflation Constants Table'!$E$1,G917,G917*(_xlfn.XLOOKUP($A917,'Inflation Constants Table'!$A:$A,'Inflation Constants Table'!$B:$B,0))),0)</f>
        <v>647</v>
      </c>
      <c r="K917" s="19">
        <f t="shared" si="44"/>
        <v>0</v>
      </c>
      <c r="L917" s="73">
        <f>_xlfn.XLOOKUP(A917,'SAPD GF as Pct of COSA GF'!A:A,'SAPD GF as Pct of COSA GF'!C:C)</f>
        <v>1631636678</v>
      </c>
      <c r="M917" s="19">
        <f t="shared" si="45"/>
        <v>3.9653435640651858E-7</v>
      </c>
    </row>
    <row r="918" spans="1:13">
      <c r="A918">
        <v>2023</v>
      </c>
      <c r="B918" t="s">
        <v>224</v>
      </c>
      <c r="C918" s="59" t="s">
        <v>159</v>
      </c>
      <c r="D918" s="25" t="s">
        <v>167</v>
      </c>
      <c r="F918" s="65">
        <v>2000</v>
      </c>
      <c r="G918" s="65">
        <f t="shared" si="43"/>
        <v>2000</v>
      </c>
      <c r="H918" s="23">
        <f>ROUND(IF($A918 ='Inflation Constants Table'!$E$1,E918,E918*(_xlfn.XLOOKUP($A918,'Inflation Constants Table'!$A:$A,'Inflation Constants Table'!$B:$B,0))),0)</f>
        <v>0</v>
      </c>
      <c r="I918" s="23">
        <f>ROUND(IF($A918 ='Inflation Constants Table'!$E$1,F918,F918*(_xlfn.XLOOKUP($A918,'Inflation Constants Table'!$A:$A,'Inflation Constants Table'!$B:$B,0))),0)</f>
        <v>2160</v>
      </c>
      <c r="J918" s="23">
        <f>ROUND(IF($A918 ='Inflation Constants Table'!$E$1,G918,G918*(_xlfn.XLOOKUP($A918,'Inflation Constants Table'!$A:$A,'Inflation Constants Table'!$B:$B,0))),0)</f>
        <v>2160</v>
      </c>
      <c r="K918" s="19">
        <f t="shared" si="44"/>
        <v>0</v>
      </c>
      <c r="L918" s="73">
        <f>_xlfn.XLOOKUP(A918,'SAPD GF as Pct of COSA GF'!A:A,'SAPD GF as Pct of COSA GF'!C:C)</f>
        <v>1631636678</v>
      </c>
      <c r="M918" s="19">
        <f t="shared" si="45"/>
        <v>1.323824126488532E-6</v>
      </c>
    </row>
    <row r="919" spans="1:13">
      <c r="A919">
        <v>2023</v>
      </c>
      <c r="B919" t="s">
        <v>224</v>
      </c>
      <c r="C919" s="59" t="s">
        <v>159</v>
      </c>
      <c r="D919" s="25" t="s">
        <v>165</v>
      </c>
      <c r="F919" s="65">
        <v>2248</v>
      </c>
      <c r="G919" s="65">
        <f t="shared" si="43"/>
        <v>2248</v>
      </c>
      <c r="H919" s="23">
        <f>ROUND(IF($A919 ='Inflation Constants Table'!$E$1,E919,E919*(_xlfn.XLOOKUP($A919,'Inflation Constants Table'!$A:$A,'Inflation Constants Table'!$B:$B,0))),0)</f>
        <v>0</v>
      </c>
      <c r="I919" s="23">
        <f>ROUND(IF($A919 ='Inflation Constants Table'!$E$1,F919,F919*(_xlfn.XLOOKUP($A919,'Inflation Constants Table'!$A:$A,'Inflation Constants Table'!$B:$B,0))),0)</f>
        <v>2428</v>
      </c>
      <c r="J919" s="23">
        <f>ROUND(IF($A919 ='Inflation Constants Table'!$E$1,G919,G919*(_xlfn.XLOOKUP($A919,'Inflation Constants Table'!$A:$A,'Inflation Constants Table'!$B:$B,0))),0)</f>
        <v>2428</v>
      </c>
      <c r="K919" s="19">
        <f t="shared" si="44"/>
        <v>0</v>
      </c>
      <c r="L919" s="73">
        <f>_xlfn.XLOOKUP(A919,'SAPD GF as Pct of COSA GF'!A:A,'SAPD GF as Pct of COSA GF'!C:C)</f>
        <v>1631636678</v>
      </c>
      <c r="M919" s="19">
        <f t="shared" si="45"/>
        <v>1.4880763792195164E-6</v>
      </c>
    </row>
    <row r="920" spans="1:13">
      <c r="A920">
        <v>2023</v>
      </c>
      <c r="B920" t="s">
        <v>224</v>
      </c>
      <c r="C920" s="59" t="s">
        <v>159</v>
      </c>
      <c r="D920" s="25" t="s">
        <v>163</v>
      </c>
      <c r="F920" s="65">
        <v>5100</v>
      </c>
      <c r="G920" s="65">
        <f t="shared" si="43"/>
        <v>5100</v>
      </c>
      <c r="H920" s="23">
        <f>ROUND(IF($A920 ='Inflation Constants Table'!$E$1,E920,E920*(_xlfn.XLOOKUP($A920,'Inflation Constants Table'!$A:$A,'Inflation Constants Table'!$B:$B,0))),0)</f>
        <v>0</v>
      </c>
      <c r="I920" s="23">
        <f>ROUND(IF($A920 ='Inflation Constants Table'!$E$1,F920,F920*(_xlfn.XLOOKUP($A920,'Inflation Constants Table'!$A:$A,'Inflation Constants Table'!$B:$B,0))),0)</f>
        <v>5508</v>
      </c>
      <c r="J920" s="23">
        <f>ROUND(IF($A920 ='Inflation Constants Table'!$E$1,G920,G920*(_xlfn.XLOOKUP($A920,'Inflation Constants Table'!$A:$A,'Inflation Constants Table'!$B:$B,0))),0)</f>
        <v>5508</v>
      </c>
      <c r="K920" s="19">
        <f t="shared" si="44"/>
        <v>0</v>
      </c>
      <c r="L920" s="73">
        <f>_xlfn.XLOOKUP(A920,'SAPD GF as Pct of COSA GF'!A:A,'SAPD GF as Pct of COSA GF'!C:C)</f>
        <v>1631636678</v>
      </c>
      <c r="M920" s="19">
        <f t="shared" si="45"/>
        <v>3.3757515225457565E-6</v>
      </c>
    </row>
    <row r="921" spans="1:13">
      <c r="A921">
        <v>2023</v>
      </c>
      <c r="B921" t="s">
        <v>224</v>
      </c>
      <c r="C921" s="59" t="s">
        <v>159</v>
      </c>
      <c r="D921" s="25" t="s">
        <v>160</v>
      </c>
      <c r="F921" s="65">
        <v>1000</v>
      </c>
      <c r="G921" s="65">
        <f t="shared" si="43"/>
        <v>1000</v>
      </c>
      <c r="H921" s="23">
        <f>ROUND(IF($A921 ='Inflation Constants Table'!$E$1,E921,E921*(_xlfn.XLOOKUP($A921,'Inflation Constants Table'!$A:$A,'Inflation Constants Table'!$B:$B,0))),0)</f>
        <v>0</v>
      </c>
      <c r="I921" s="23">
        <f>ROUND(IF($A921 ='Inflation Constants Table'!$E$1,F921,F921*(_xlfn.XLOOKUP($A921,'Inflation Constants Table'!$A:$A,'Inflation Constants Table'!$B:$B,0))),0)</f>
        <v>1080</v>
      </c>
      <c r="J921" s="23">
        <f>ROUND(IF($A921 ='Inflation Constants Table'!$E$1,G921,G921*(_xlfn.XLOOKUP($A921,'Inflation Constants Table'!$A:$A,'Inflation Constants Table'!$B:$B,0))),0)</f>
        <v>1080</v>
      </c>
      <c r="K921" s="19">
        <f t="shared" si="44"/>
        <v>0</v>
      </c>
      <c r="L921" s="73">
        <f>_xlfn.XLOOKUP(A921,'SAPD GF as Pct of COSA GF'!A:A,'SAPD GF as Pct of COSA GF'!C:C)</f>
        <v>1631636678</v>
      </c>
      <c r="M921" s="19">
        <f t="shared" si="45"/>
        <v>6.6191206324426598E-7</v>
      </c>
    </row>
    <row r="922" spans="1:13">
      <c r="A922">
        <v>2023</v>
      </c>
      <c r="B922" t="s">
        <v>224</v>
      </c>
      <c r="C922" s="59" t="s">
        <v>159</v>
      </c>
      <c r="D922" s="25" t="s">
        <v>161</v>
      </c>
      <c r="F922" s="65">
        <v>66013</v>
      </c>
      <c r="G922" s="65">
        <f t="shared" si="43"/>
        <v>66013</v>
      </c>
      <c r="H922" s="23">
        <f>ROUND(IF($A922 ='Inflation Constants Table'!$E$1,E922,E922*(_xlfn.XLOOKUP($A922,'Inflation Constants Table'!$A:$A,'Inflation Constants Table'!$B:$B,0))),0)</f>
        <v>0</v>
      </c>
      <c r="I922" s="23">
        <f>ROUND(IF($A922 ='Inflation Constants Table'!$E$1,F922,F922*(_xlfn.XLOOKUP($A922,'Inflation Constants Table'!$A:$A,'Inflation Constants Table'!$B:$B,0))),0)</f>
        <v>71294</v>
      </c>
      <c r="J922" s="23">
        <f>ROUND(IF($A922 ='Inflation Constants Table'!$E$1,G922,G922*(_xlfn.XLOOKUP($A922,'Inflation Constants Table'!$A:$A,'Inflation Constants Table'!$B:$B,0))),0)</f>
        <v>71294</v>
      </c>
      <c r="K922" s="19">
        <f t="shared" si="44"/>
        <v>0</v>
      </c>
      <c r="L922" s="73">
        <f>_xlfn.XLOOKUP(A922,'SAPD GF as Pct of COSA GF'!A:A,'SAPD GF as Pct of COSA GF'!C:C)</f>
        <v>1631636678</v>
      </c>
      <c r="M922" s="19">
        <f t="shared" si="45"/>
        <v>4.3694776515682123E-5</v>
      </c>
    </row>
    <row r="923" spans="1:13">
      <c r="A923">
        <v>2023</v>
      </c>
      <c r="B923" t="s">
        <v>224</v>
      </c>
      <c r="C923" s="59" t="s">
        <v>159</v>
      </c>
      <c r="D923" s="25" t="s">
        <v>164</v>
      </c>
      <c r="F923" s="65">
        <v>9873</v>
      </c>
      <c r="G923" s="65">
        <f t="shared" si="43"/>
        <v>9873</v>
      </c>
      <c r="H923" s="23">
        <f>ROUND(IF($A923 ='Inflation Constants Table'!$E$1,E923,E923*(_xlfn.XLOOKUP($A923,'Inflation Constants Table'!$A:$A,'Inflation Constants Table'!$B:$B,0))),0)</f>
        <v>0</v>
      </c>
      <c r="I923" s="23">
        <f>ROUND(IF($A923 ='Inflation Constants Table'!$E$1,F923,F923*(_xlfn.XLOOKUP($A923,'Inflation Constants Table'!$A:$A,'Inflation Constants Table'!$B:$B,0))),0)</f>
        <v>10663</v>
      </c>
      <c r="J923" s="23">
        <f>ROUND(IF($A923 ='Inflation Constants Table'!$E$1,G923,G923*(_xlfn.XLOOKUP($A923,'Inflation Constants Table'!$A:$A,'Inflation Constants Table'!$B:$B,0))),0)</f>
        <v>10663</v>
      </c>
      <c r="K923" s="19">
        <f t="shared" si="44"/>
        <v>0</v>
      </c>
      <c r="L923" s="73">
        <f>_xlfn.XLOOKUP(A923,'SAPD GF as Pct of COSA GF'!A:A,'SAPD GF as Pct of COSA GF'!C:C)</f>
        <v>1631636678</v>
      </c>
      <c r="M923" s="19">
        <f t="shared" si="45"/>
        <v>6.5351558614570442E-6</v>
      </c>
    </row>
    <row r="924" spans="1:13">
      <c r="A924">
        <v>2023</v>
      </c>
      <c r="B924" t="s">
        <v>224</v>
      </c>
      <c r="C924" s="60" t="s">
        <v>159</v>
      </c>
      <c r="D924" s="61" t="s">
        <v>172</v>
      </c>
      <c r="F924" s="65">
        <v>184240</v>
      </c>
      <c r="G924" s="65">
        <f t="shared" si="43"/>
        <v>184240</v>
      </c>
      <c r="H924" s="23">
        <f>ROUND(IF($A924 ='Inflation Constants Table'!$E$1,E924,E924*(_xlfn.XLOOKUP($A924,'Inflation Constants Table'!$A:$A,'Inflation Constants Table'!$B:$B,0))),0)</f>
        <v>0</v>
      </c>
      <c r="I924" s="23">
        <f>ROUND(IF($A924 ='Inflation Constants Table'!$E$1,F924,F924*(_xlfn.XLOOKUP($A924,'Inflation Constants Table'!$A:$A,'Inflation Constants Table'!$B:$B,0))),0)</f>
        <v>198979</v>
      </c>
      <c r="J924" s="23">
        <f>ROUND(IF($A924 ='Inflation Constants Table'!$E$1,G924,G924*(_xlfn.XLOOKUP($A924,'Inflation Constants Table'!$A:$A,'Inflation Constants Table'!$B:$B,0))),0)</f>
        <v>198979</v>
      </c>
      <c r="K924" s="19">
        <f t="shared" si="44"/>
        <v>0</v>
      </c>
      <c r="L924" s="73">
        <f>_xlfn.XLOOKUP(A924,'SAPD GF as Pct of COSA GF'!A:A,'SAPD GF as Pct of COSA GF'!C:C)</f>
        <v>1631636678</v>
      </c>
      <c r="M924" s="19">
        <f t="shared" si="45"/>
        <v>1.2195055595581555E-4</v>
      </c>
    </row>
    <row r="925" spans="1:13">
      <c r="A925">
        <v>2024</v>
      </c>
      <c r="B925" t="s">
        <v>224</v>
      </c>
      <c r="C925" s="59" t="s">
        <v>159</v>
      </c>
      <c r="D925" s="25" t="s">
        <v>173</v>
      </c>
      <c r="F925" s="65">
        <v>34027</v>
      </c>
      <c r="G925" s="65">
        <f t="shared" si="43"/>
        <v>34027</v>
      </c>
      <c r="H925" s="23">
        <f>ROUND(IF($A925 ='Inflation Constants Table'!$E$1,E925,E925*(_xlfn.XLOOKUP($A925,'Inflation Constants Table'!$A:$A,'Inflation Constants Table'!$B:$B,0))),0)</f>
        <v>0</v>
      </c>
      <c r="I925" s="23">
        <f>ROUND(IF($A925 ='Inflation Constants Table'!$E$1,F925,F925*(_xlfn.XLOOKUP($A925,'Inflation Constants Table'!$A:$A,'Inflation Constants Table'!$B:$B,0))),0)</f>
        <v>35728</v>
      </c>
      <c r="J925" s="23">
        <f>ROUND(IF($A925 ='Inflation Constants Table'!$E$1,G925,G925*(_xlfn.XLOOKUP($A925,'Inflation Constants Table'!$A:$A,'Inflation Constants Table'!$B:$B,0))),0)</f>
        <v>35728</v>
      </c>
      <c r="K925" s="19">
        <f t="shared" si="44"/>
        <v>0</v>
      </c>
      <c r="L925" s="73">
        <f>_xlfn.XLOOKUP(A925,'SAPD GF as Pct of COSA GF'!A:A,'SAPD GF as Pct of COSA GF'!C:C)</f>
        <v>1682584782</v>
      </c>
      <c r="M925" s="19">
        <f t="shared" si="45"/>
        <v>2.1233996873270189E-5</v>
      </c>
    </row>
    <row r="926" spans="1:13">
      <c r="A926">
        <v>2024</v>
      </c>
      <c r="B926" t="s">
        <v>224</v>
      </c>
      <c r="C926" s="59" t="s">
        <v>159</v>
      </c>
      <c r="D926" s="25" t="s">
        <v>170</v>
      </c>
      <c r="F926" s="65">
        <v>9774</v>
      </c>
      <c r="G926" s="65">
        <f t="shared" si="43"/>
        <v>9774</v>
      </c>
      <c r="H926" s="23">
        <f>ROUND(IF($A926 ='Inflation Constants Table'!$E$1,E926,E926*(_xlfn.XLOOKUP($A926,'Inflation Constants Table'!$A:$A,'Inflation Constants Table'!$B:$B,0))),0)</f>
        <v>0</v>
      </c>
      <c r="I926" s="23">
        <f>ROUND(IF($A926 ='Inflation Constants Table'!$E$1,F926,F926*(_xlfn.XLOOKUP($A926,'Inflation Constants Table'!$A:$A,'Inflation Constants Table'!$B:$B,0))),0)</f>
        <v>10263</v>
      </c>
      <c r="J926" s="23">
        <f>ROUND(IF($A926 ='Inflation Constants Table'!$E$1,G926,G926*(_xlfn.XLOOKUP($A926,'Inflation Constants Table'!$A:$A,'Inflation Constants Table'!$B:$B,0))),0)</f>
        <v>10263</v>
      </c>
      <c r="K926" s="19">
        <f t="shared" si="44"/>
        <v>0</v>
      </c>
      <c r="L926" s="73">
        <f>_xlfn.XLOOKUP(A926,'SAPD GF as Pct of COSA GF'!A:A,'SAPD GF as Pct of COSA GF'!C:C)</f>
        <v>1682584782</v>
      </c>
      <c r="M926" s="19">
        <f t="shared" si="45"/>
        <v>6.0995440525742256E-6</v>
      </c>
    </row>
    <row r="927" spans="1:13">
      <c r="A927">
        <v>2024</v>
      </c>
      <c r="B927" t="s">
        <v>224</v>
      </c>
      <c r="C927" s="59" t="s">
        <v>159</v>
      </c>
      <c r="D927" s="25" t="s">
        <v>166</v>
      </c>
      <c r="F927" s="65">
        <v>104024</v>
      </c>
      <c r="G927" s="65">
        <f t="shared" si="43"/>
        <v>104024</v>
      </c>
      <c r="H927" s="23">
        <f>ROUND(IF($A927 ='Inflation Constants Table'!$E$1,E927,E927*(_xlfn.XLOOKUP($A927,'Inflation Constants Table'!$A:$A,'Inflation Constants Table'!$B:$B,0))),0)</f>
        <v>0</v>
      </c>
      <c r="I927" s="23">
        <f>ROUND(IF($A927 ='Inflation Constants Table'!$E$1,F927,F927*(_xlfn.XLOOKUP($A927,'Inflation Constants Table'!$A:$A,'Inflation Constants Table'!$B:$B,0))),0)</f>
        <v>109225</v>
      </c>
      <c r="J927" s="23">
        <f>ROUND(IF($A927 ='Inflation Constants Table'!$E$1,G927,G927*(_xlfn.XLOOKUP($A927,'Inflation Constants Table'!$A:$A,'Inflation Constants Table'!$B:$B,0))),0)</f>
        <v>109225</v>
      </c>
      <c r="K927" s="19">
        <f t="shared" si="44"/>
        <v>0</v>
      </c>
      <c r="L927" s="73">
        <f>_xlfn.XLOOKUP(A927,'SAPD GF as Pct of COSA GF'!A:A,'SAPD GF as Pct of COSA GF'!C:C)</f>
        <v>1682584782</v>
      </c>
      <c r="M927" s="19">
        <f t="shared" si="45"/>
        <v>6.4915005275496427E-5</v>
      </c>
    </row>
    <row r="928" spans="1:13">
      <c r="A928">
        <v>2024</v>
      </c>
      <c r="B928" t="s">
        <v>224</v>
      </c>
      <c r="C928" s="59" t="s">
        <v>159</v>
      </c>
      <c r="D928" s="25" t="s">
        <v>210</v>
      </c>
      <c r="F928" s="65">
        <v>0</v>
      </c>
      <c r="G928" s="65">
        <f t="shared" si="43"/>
        <v>0</v>
      </c>
      <c r="H928" s="23">
        <f>ROUND(IF($A928 ='Inflation Constants Table'!$E$1,E928,E928*(_xlfn.XLOOKUP($A928,'Inflation Constants Table'!$A:$A,'Inflation Constants Table'!$B:$B,0))),0)</f>
        <v>0</v>
      </c>
      <c r="I928" s="23">
        <f>ROUND(IF($A928 ='Inflation Constants Table'!$E$1,F928,F928*(_xlfn.XLOOKUP($A928,'Inflation Constants Table'!$A:$A,'Inflation Constants Table'!$B:$B,0))),0)</f>
        <v>0</v>
      </c>
      <c r="J928" s="23">
        <f>ROUND(IF($A928 ='Inflation Constants Table'!$E$1,G928,G928*(_xlfn.XLOOKUP($A928,'Inflation Constants Table'!$A:$A,'Inflation Constants Table'!$B:$B,0))),0)</f>
        <v>0</v>
      </c>
      <c r="K928" s="19">
        <f t="shared" si="44"/>
        <v>0</v>
      </c>
      <c r="L928" s="73">
        <f>_xlfn.XLOOKUP(A928,'SAPD GF as Pct of COSA GF'!A:A,'SAPD GF as Pct of COSA GF'!C:C)</f>
        <v>1682584782</v>
      </c>
      <c r="M928" s="19">
        <f t="shared" si="45"/>
        <v>0</v>
      </c>
    </row>
    <row r="929" spans="1:13">
      <c r="A929">
        <v>2024</v>
      </c>
      <c r="B929" t="s">
        <v>224</v>
      </c>
      <c r="C929" s="59" t="s">
        <v>159</v>
      </c>
      <c r="D929" s="25" t="s">
        <v>167</v>
      </c>
      <c r="F929" s="65">
        <v>2000</v>
      </c>
      <c r="G929" s="65">
        <f t="shared" si="43"/>
        <v>2000</v>
      </c>
      <c r="H929" s="23">
        <f>ROUND(IF($A929 ='Inflation Constants Table'!$E$1,E929,E929*(_xlfn.XLOOKUP($A929,'Inflation Constants Table'!$A:$A,'Inflation Constants Table'!$B:$B,0))),0)</f>
        <v>0</v>
      </c>
      <c r="I929" s="23">
        <f>ROUND(IF($A929 ='Inflation Constants Table'!$E$1,F929,F929*(_xlfn.XLOOKUP($A929,'Inflation Constants Table'!$A:$A,'Inflation Constants Table'!$B:$B,0))),0)</f>
        <v>2100</v>
      </c>
      <c r="J929" s="23">
        <f>ROUND(IF($A929 ='Inflation Constants Table'!$E$1,G929,G929*(_xlfn.XLOOKUP($A929,'Inflation Constants Table'!$A:$A,'Inflation Constants Table'!$B:$B,0))),0)</f>
        <v>2100</v>
      </c>
      <c r="K929" s="19">
        <f t="shared" si="44"/>
        <v>0</v>
      </c>
      <c r="L929" s="73">
        <f>_xlfn.XLOOKUP(A929,'SAPD GF as Pct of COSA GF'!A:A,'SAPD GF as Pct of COSA GF'!C:C)</f>
        <v>1682584782</v>
      </c>
      <c r="M929" s="19">
        <f t="shared" si="45"/>
        <v>1.2480797535229343E-6</v>
      </c>
    </row>
    <row r="930" spans="1:13">
      <c r="A930">
        <v>2024</v>
      </c>
      <c r="B930" t="s">
        <v>224</v>
      </c>
      <c r="C930" s="59" t="s">
        <v>159</v>
      </c>
      <c r="D930" s="25" t="s">
        <v>165</v>
      </c>
      <c r="F930" s="65">
        <v>2248</v>
      </c>
      <c r="G930" s="65">
        <f t="shared" si="43"/>
        <v>2248</v>
      </c>
      <c r="H930" s="23">
        <f>ROUND(IF($A930 ='Inflation Constants Table'!$E$1,E930,E930*(_xlfn.XLOOKUP($A930,'Inflation Constants Table'!$A:$A,'Inflation Constants Table'!$B:$B,0))),0)</f>
        <v>0</v>
      </c>
      <c r="I930" s="23">
        <f>ROUND(IF($A930 ='Inflation Constants Table'!$E$1,F930,F930*(_xlfn.XLOOKUP($A930,'Inflation Constants Table'!$A:$A,'Inflation Constants Table'!$B:$B,0))),0)</f>
        <v>2360</v>
      </c>
      <c r="J930" s="23">
        <f>ROUND(IF($A930 ='Inflation Constants Table'!$E$1,G930,G930*(_xlfn.XLOOKUP($A930,'Inflation Constants Table'!$A:$A,'Inflation Constants Table'!$B:$B,0))),0)</f>
        <v>2360</v>
      </c>
      <c r="K930" s="19">
        <f t="shared" si="44"/>
        <v>0</v>
      </c>
      <c r="L930" s="73">
        <f>_xlfn.XLOOKUP(A930,'SAPD GF as Pct of COSA GF'!A:A,'SAPD GF as Pct of COSA GF'!C:C)</f>
        <v>1682584782</v>
      </c>
      <c r="M930" s="19">
        <f t="shared" si="45"/>
        <v>1.4026039134829166E-6</v>
      </c>
    </row>
    <row r="931" spans="1:13">
      <c r="A931">
        <v>2024</v>
      </c>
      <c r="B931" t="s">
        <v>224</v>
      </c>
      <c r="C931" s="59" t="s">
        <v>159</v>
      </c>
      <c r="D931" s="25" t="s">
        <v>163</v>
      </c>
      <c r="F931" s="65">
        <v>2600</v>
      </c>
      <c r="G931" s="65">
        <f t="shared" si="43"/>
        <v>2600</v>
      </c>
      <c r="H931" s="23">
        <f>ROUND(IF($A931 ='Inflation Constants Table'!$E$1,E931,E931*(_xlfn.XLOOKUP($A931,'Inflation Constants Table'!$A:$A,'Inflation Constants Table'!$B:$B,0))),0)</f>
        <v>0</v>
      </c>
      <c r="I931" s="23">
        <f>ROUND(IF($A931 ='Inflation Constants Table'!$E$1,F931,F931*(_xlfn.XLOOKUP($A931,'Inflation Constants Table'!$A:$A,'Inflation Constants Table'!$B:$B,0))),0)</f>
        <v>2730</v>
      </c>
      <c r="J931" s="23">
        <f>ROUND(IF($A931 ='Inflation Constants Table'!$E$1,G931,G931*(_xlfn.XLOOKUP($A931,'Inflation Constants Table'!$A:$A,'Inflation Constants Table'!$B:$B,0))),0)</f>
        <v>2730</v>
      </c>
      <c r="K931" s="19">
        <f t="shared" si="44"/>
        <v>0</v>
      </c>
      <c r="L931" s="73">
        <f>_xlfn.XLOOKUP(A931,'SAPD GF as Pct of COSA GF'!A:A,'SAPD GF as Pct of COSA GF'!C:C)</f>
        <v>1682584782</v>
      </c>
      <c r="M931" s="19">
        <f t="shared" si="45"/>
        <v>1.6225036795798144E-6</v>
      </c>
    </row>
    <row r="932" spans="1:13">
      <c r="A932">
        <v>2024</v>
      </c>
      <c r="B932" t="s">
        <v>224</v>
      </c>
      <c r="C932" s="59" t="s">
        <v>159</v>
      </c>
      <c r="D932" s="25" t="s">
        <v>160</v>
      </c>
      <c r="F932" s="65">
        <v>500</v>
      </c>
      <c r="G932" s="65">
        <f t="shared" si="43"/>
        <v>500</v>
      </c>
      <c r="H932" s="23">
        <f>ROUND(IF($A932 ='Inflation Constants Table'!$E$1,E932,E932*(_xlfn.XLOOKUP($A932,'Inflation Constants Table'!$A:$A,'Inflation Constants Table'!$B:$B,0))),0)</f>
        <v>0</v>
      </c>
      <c r="I932" s="23">
        <f>ROUND(IF($A932 ='Inflation Constants Table'!$E$1,F932,F932*(_xlfn.XLOOKUP($A932,'Inflation Constants Table'!$A:$A,'Inflation Constants Table'!$B:$B,0))),0)</f>
        <v>525</v>
      </c>
      <c r="J932" s="23">
        <f>ROUND(IF($A932 ='Inflation Constants Table'!$E$1,G932,G932*(_xlfn.XLOOKUP($A932,'Inflation Constants Table'!$A:$A,'Inflation Constants Table'!$B:$B,0))),0)</f>
        <v>525</v>
      </c>
      <c r="K932" s="19">
        <f t="shared" si="44"/>
        <v>0</v>
      </c>
      <c r="L932" s="73">
        <f>_xlfn.XLOOKUP(A932,'SAPD GF as Pct of COSA GF'!A:A,'SAPD GF as Pct of COSA GF'!C:C)</f>
        <v>1682584782</v>
      </c>
      <c r="M932" s="19">
        <f t="shared" si="45"/>
        <v>3.1201993838073358E-7</v>
      </c>
    </row>
    <row r="933" spans="1:13">
      <c r="A933">
        <v>2024</v>
      </c>
      <c r="B933" t="s">
        <v>224</v>
      </c>
      <c r="C933" s="59" t="s">
        <v>159</v>
      </c>
      <c r="D933" s="25" t="s">
        <v>161</v>
      </c>
      <c r="F933" s="65">
        <v>66013</v>
      </c>
      <c r="G933" s="65">
        <f t="shared" si="43"/>
        <v>66013</v>
      </c>
      <c r="H933" s="23">
        <f>ROUND(IF($A933 ='Inflation Constants Table'!$E$1,E933,E933*(_xlfn.XLOOKUP($A933,'Inflation Constants Table'!$A:$A,'Inflation Constants Table'!$B:$B,0))),0)</f>
        <v>0</v>
      </c>
      <c r="I933" s="23">
        <f>ROUND(IF($A933 ='Inflation Constants Table'!$E$1,F933,F933*(_xlfn.XLOOKUP($A933,'Inflation Constants Table'!$A:$A,'Inflation Constants Table'!$B:$B,0))),0)</f>
        <v>69314</v>
      </c>
      <c r="J933" s="23">
        <f>ROUND(IF($A933 ='Inflation Constants Table'!$E$1,G933,G933*(_xlfn.XLOOKUP($A933,'Inflation Constants Table'!$A:$A,'Inflation Constants Table'!$B:$B,0))),0)</f>
        <v>69314</v>
      </c>
      <c r="K933" s="19">
        <f t="shared" si="44"/>
        <v>0</v>
      </c>
      <c r="L933" s="73">
        <f>_xlfn.XLOOKUP(A933,'SAPD GF as Pct of COSA GF'!A:A,'SAPD GF as Pct of COSA GF'!C:C)</f>
        <v>1682584782</v>
      </c>
      <c r="M933" s="19">
        <f t="shared" si="45"/>
        <v>4.1194952397946985E-5</v>
      </c>
    </row>
    <row r="934" spans="1:13">
      <c r="A934">
        <v>2024</v>
      </c>
      <c r="B934" t="s">
        <v>224</v>
      </c>
      <c r="C934" s="59" t="s">
        <v>159</v>
      </c>
      <c r="D934" s="25" t="s">
        <v>164</v>
      </c>
      <c r="F934" s="65">
        <v>8873</v>
      </c>
      <c r="G934" s="65">
        <f t="shared" si="43"/>
        <v>8873</v>
      </c>
      <c r="H934" s="23">
        <f>ROUND(IF($A934 ='Inflation Constants Table'!$E$1,E934,E934*(_xlfn.XLOOKUP($A934,'Inflation Constants Table'!$A:$A,'Inflation Constants Table'!$B:$B,0))),0)</f>
        <v>0</v>
      </c>
      <c r="I934" s="23">
        <f>ROUND(IF($A934 ='Inflation Constants Table'!$E$1,F934,F934*(_xlfn.XLOOKUP($A934,'Inflation Constants Table'!$A:$A,'Inflation Constants Table'!$B:$B,0))),0)</f>
        <v>9317</v>
      </c>
      <c r="J934" s="23">
        <f>ROUND(IF($A934 ='Inflation Constants Table'!$E$1,G934,G934*(_xlfn.XLOOKUP($A934,'Inflation Constants Table'!$A:$A,'Inflation Constants Table'!$B:$B,0))),0)</f>
        <v>9317</v>
      </c>
      <c r="K934" s="19">
        <f t="shared" si="44"/>
        <v>0</v>
      </c>
      <c r="L934" s="73">
        <f>_xlfn.XLOOKUP(A934,'SAPD GF as Pct of COSA GF'!A:A,'SAPD GF as Pct of COSA GF'!C:C)</f>
        <v>1682584782</v>
      </c>
      <c r="M934" s="19">
        <f t="shared" si="45"/>
        <v>5.5373138397967516E-6</v>
      </c>
    </row>
    <row r="935" spans="1:13">
      <c r="A935">
        <v>2024</v>
      </c>
      <c r="B935" t="s">
        <v>224</v>
      </c>
      <c r="C935" s="60" t="s">
        <v>159</v>
      </c>
      <c r="D935" s="61" t="s">
        <v>172</v>
      </c>
      <c r="F935" s="65">
        <v>184240</v>
      </c>
      <c r="G935" s="65">
        <f t="shared" si="43"/>
        <v>184240</v>
      </c>
      <c r="H935" s="23">
        <f>ROUND(IF($A935 ='Inflation Constants Table'!$E$1,E935,E935*(_xlfn.XLOOKUP($A935,'Inflation Constants Table'!$A:$A,'Inflation Constants Table'!$B:$B,0))),0)</f>
        <v>0</v>
      </c>
      <c r="I935" s="23">
        <f>ROUND(IF($A935 ='Inflation Constants Table'!$E$1,F935,F935*(_xlfn.XLOOKUP($A935,'Inflation Constants Table'!$A:$A,'Inflation Constants Table'!$B:$B,0))),0)</f>
        <v>193452</v>
      </c>
      <c r="J935" s="23">
        <f>ROUND(IF($A935 ='Inflation Constants Table'!$E$1,G935,G935*(_xlfn.XLOOKUP($A935,'Inflation Constants Table'!$A:$A,'Inflation Constants Table'!$B:$B,0))),0)</f>
        <v>193452</v>
      </c>
      <c r="K935" s="19">
        <f t="shared" si="44"/>
        <v>0</v>
      </c>
      <c r="L935" s="73">
        <f>_xlfn.XLOOKUP(A935,'SAPD GF as Pct of COSA GF'!A:A,'SAPD GF as Pct of COSA GF'!C:C)</f>
        <v>1682584782</v>
      </c>
      <c r="M935" s="19">
        <f t="shared" si="45"/>
        <v>1.1497310689453269E-4</v>
      </c>
    </row>
    <row r="936" spans="1:13">
      <c r="A936">
        <v>2025</v>
      </c>
      <c r="B936" t="s">
        <v>224</v>
      </c>
      <c r="C936" s="59" t="s">
        <v>159</v>
      </c>
      <c r="D936" s="25" t="s">
        <v>173</v>
      </c>
      <c r="F936" s="65">
        <v>34027</v>
      </c>
      <c r="G936" s="65">
        <f t="shared" si="43"/>
        <v>34027</v>
      </c>
      <c r="H936" s="23">
        <f>ROUND(IF($A936 ='Inflation Constants Table'!$E$1,E936,E936*(_xlfn.XLOOKUP($A936,'Inflation Constants Table'!$A:$A,'Inflation Constants Table'!$B:$B,0))),0)</f>
        <v>0</v>
      </c>
      <c r="I936" s="23">
        <f>ROUND(IF($A936 ='Inflation Constants Table'!$E$1,F936,F936*(_xlfn.XLOOKUP($A936,'Inflation Constants Table'!$A:$A,'Inflation Constants Table'!$B:$B,0))),0)</f>
        <v>34708</v>
      </c>
      <c r="J936" s="23">
        <f>ROUND(IF($A936 ='Inflation Constants Table'!$E$1,G936,G936*(_xlfn.XLOOKUP($A936,'Inflation Constants Table'!$A:$A,'Inflation Constants Table'!$B:$B,0))),0)</f>
        <v>34708</v>
      </c>
      <c r="K936" s="19">
        <f t="shared" si="44"/>
        <v>0</v>
      </c>
      <c r="L936" s="73">
        <f>_xlfn.XLOOKUP(A936,'SAPD GF as Pct of COSA GF'!A:A,'SAPD GF as Pct of COSA GF'!C:C)</f>
        <v>1701547788</v>
      </c>
      <c r="M936" s="19">
        <f t="shared" si="45"/>
        <v>2.0397899045078128E-5</v>
      </c>
    </row>
    <row r="937" spans="1:13">
      <c r="A937">
        <v>2025</v>
      </c>
      <c r="B937" t="s">
        <v>224</v>
      </c>
      <c r="C937" s="59" t="s">
        <v>159</v>
      </c>
      <c r="D937" s="25" t="s">
        <v>170</v>
      </c>
      <c r="F937" s="65">
        <v>9774</v>
      </c>
      <c r="G937" s="65">
        <f t="shared" si="43"/>
        <v>9774</v>
      </c>
      <c r="H937" s="23">
        <f>ROUND(IF($A937 ='Inflation Constants Table'!$E$1,E937,E937*(_xlfn.XLOOKUP($A937,'Inflation Constants Table'!$A:$A,'Inflation Constants Table'!$B:$B,0))),0)</f>
        <v>0</v>
      </c>
      <c r="I937" s="23">
        <f>ROUND(IF($A937 ='Inflation Constants Table'!$E$1,F937,F937*(_xlfn.XLOOKUP($A937,'Inflation Constants Table'!$A:$A,'Inflation Constants Table'!$B:$B,0))),0)</f>
        <v>9969</v>
      </c>
      <c r="J937" s="23">
        <f>ROUND(IF($A937 ='Inflation Constants Table'!$E$1,G937,G937*(_xlfn.XLOOKUP($A937,'Inflation Constants Table'!$A:$A,'Inflation Constants Table'!$B:$B,0))),0)</f>
        <v>9969</v>
      </c>
      <c r="K937" s="19">
        <f t="shared" si="44"/>
        <v>0</v>
      </c>
      <c r="L937" s="73">
        <f>_xlfn.XLOOKUP(A937,'SAPD GF as Pct of COSA GF'!A:A,'SAPD GF as Pct of COSA GF'!C:C)</f>
        <v>1701547788</v>
      </c>
      <c r="M937" s="19">
        <f t="shared" si="45"/>
        <v>5.8587834384114284E-6</v>
      </c>
    </row>
    <row r="938" spans="1:13">
      <c r="A938">
        <v>2025</v>
      </c>
      <c r="B938" t="s">
        <v>224</v>
      </c>
      <c r="C938" s="59" t="s">
        <v>159</v>
      </c>
      <c r="D938" s="25" t="s">
        <v>166</v>
      </c>
      <c r="F938" s="65">
        <v>104024</v>
      </c>
      <c r="G938" s="65">
        <f t="shared" si="43"/>
        <v>104024</v>
      </c>
      <c r="H938" s="23">
        <f>ROUND(IF($A938 ='Inflation Constants Table'!$E$1,E938,E938*(_xlfn.XLOOKUP($A938,'Inflation Constants Table'!$A:$A,'Inflation Constants Table'!$B:$B,0))),0)</f>
        <v>0</v>
      </c>
      <c r="I938" s="23">
        <f>ROUND(IF($A938 ='Inflation Constants Table'!$E$1,F938,F938*(_xlfn.XLOOKUP($A938,'Inflation Constants Table'!$A:$A,'Inflation Constants Table'!$B:$B,0))),0)</f>
        <v>106104</v>
      </c>
      <c r="J938" s="23">
        <f>ROUND(IF($A938 ='Inflation Constants Table'!$E$1,G938,G938*(_xlfn.XLOOKUP($A938,'Inflation Constants Table'!$A:$A,'Inflation Constants Table'!$B:$B,0))),0)</f>
        <v>106104</v>
      </c>
      <c r="K938" s="19">
        <f t="shared" si="44"/>
        <v>0</v>
      </c>
      <c r="L938" s="73">
        <f>_xlfn.XLOOKUP(A938,'SAPD GF as Pct of COSA GF'!A:A,'SAPD GF as Pct of COSA GF'!C:C)</f>
        <v>1701547788</v>
      </c>
      <c r="M938" s="19">
        <f t="shared" si="45"/>
        <v>6.2357343559956484E-5</v>
      </c>
    </row>
    <row r="939" spans="1:13">
      <c r="A939">
        <v>2025</v>
      </c>
      <c r="B939" t="s">
        <v>224</v>
      </c>
      <c r="C939" s="59" t="s">
        <v>159</v>
      </c>
      <c r="D939" s="25" t="s">
        <v>210</v>
      </c>
      <c r="F939" s="65">
        <v>0</v>
      </c>
      <c r="G939" s="65">
        <f t="shared" si="43"/>
        <v>0</v>
      </c>
      <c r="H939" s="23">
        <f>ROUND(IF($A939 ='Inflation Constants Table'!$E$1,E939,E939*(_xlfn.XLOOKUP($A939,'Inflation Constants Table'!$A:$A,'Inflation Constants Table'!$B:$B,0))),0)</f>
        <v>0</v>
      </c>
      <c r="I939" s="23">
        <f>ROUND(IF($A939 ='Inflation Constants Table'!$E$1,F939,F939*(_xlfn.XLOOKUP($A939,'Inflation Constants Table'!$A:$A,'Inflation Constants Table'!$B:$B,0))),0)</f>
        <v>0</v>
      </c>
      <c r="J939" s="23">
        <f>ROUND(IF($A939 ='Inflation Constants Table'!$E$1,G939,G939*(_xlfn.XLOOKUP($A939,'Inflation Constants Table'!$A:$A,'Inflation Constants Table'!$B:$B,0))),0)</f>
        <v>0</v>
      </c>
      <c r="K939" s="19">
        <f t="shared" si="44"/>
        <v>0</v>
      </c>
      <c r="L939" s="73">
        <f>_xlfn.XLOOKUP(A939,'SAPD GF as Pct of COSA GF'!A:A,'SAPD GF as Pct of COSA GF'!C:C)</f>
        <v>1701547788</v>
      </c>
      <c r="M939" s="19">
        <f t="shared" si="45"/>
        <v>0</v>
      </c>
    </row>
    <row r="940" spans="1:13">
      <c r="A940">
        <v>2025</v>
      </c>
      <c r="B940" t="s">
        <v>224</v>
      </c>
      <c r="C940" s="59" t="s">
        <v>159</v>
      </c>
      <c r="D940" s="25" t="s">
        <v>167</v>
      </c>
      <c r="F940" s="65">
        <v>2000</v>
      </c>
      <c r="G940" s="65">
        <f t="shared" si="43"/>
        <v>2000</v>
      </c>
      <c r="H940" s="23">
        <f>ROUND(IF($A940 ='Inflation Constants Table'!$E$1,E940,E940*(_xlfn.XLOOKUP($A940,'Inflation Constants Table'!$A:$A,'Inflation Constants Table'!$B:$B,0))),0)</f>
        <v>0</v>
      </c>
      <c r="I940" s="23">
        <f>ROUND(IF($A940 ='Inflation Constants Table'!$E$1,F940,F940*(_xlfn.XLOOKUP($A940,'Inflation Constants Table'!$A:$A,'Inflation Constants Table'!$B:$B,0))),0)</f>
        <v>2040</v>
      </c>
      <c r="J940" s="23">
        <f>ROUND(IF($A940 ='Inflation Constants Table'!$E$1,G940,G940*(_xlfn.XLOOKUP($A940,'Inflation Constants Table'!$A:$A,'Inflation Constants Table'!$B:$B,0))),0)</f>
        <v>2040</v>
      </c>
      <c r="K940" s="19">
        <f t="shared" si="44"/>
        <v>0</v>
      </c>
      <c r="L940" s="73">
        <f>_xlfn.XLOOKUP(A940,'SAPD GF as Pct of COSA GF'!A:A,'SAPD GF as Pct of COSA GF'!C:C)</f>
        <v>1701547788</v>
      </c>
      <c r="M940" s="19">
        <f t="shared" si="45"/>
        <v>1.1989084375924681E-6</v>
      </c>
    </row>
    <row r="941" spans="1:13">
      <c r="A941">
        <v>2025</v>
      </c>
      <c r="B941" t="s">
        <v>224</v>
      </c>
      <c r="C941" s="59" t="s">
        <v>159</v>
      </c>
      <c r="D941" s="25" t="s">
        <v>165</v>
      </c>
      <c r="F941" s="65">
        <v>2248</v>
      </c>
      <c r="G941" s="65">
        <f t="shared" si="43"/>
        <v>2248</v>
      </c>
      <c r="H941" s="23">
        <f>ROUND(IF($A941 ='Inflation Constants Table'!$E$1,E941,E941*(_xlfn.XLOOKUP($A941,'Inflation Constants Table'!$A:$A,'Inflation Constants Table'!$B:$B,0))),0)</f>
        <v>0</v>
      </c>
      <c r="I941" s="23">
        <f>ROUND(IF($A941 ='Inflation Constants Table'!$E$1,F941,F941*(_xlfn.XLOOKUP($A941,'Inflation Constants Table'!$A:$A,'Inflation Constants Table'!$B:$B,0))),0)</f>
        <v>2293</v>
      </c>
      <c r="J941" s="23">
        <f>ROUND(IF($A941 ='Inflation Constants Table'!$E$1,G941,G941*(_xlfn.XLOOKUP($A941,'Inflation Constants Table'!$A:$A,'Inflation Constants Table'!$B:$B,0))),0)</f>
        <v>2293</v>
      </c>
      <c r="K941" s="19">
        <f t="shared" si="44"/>
        <v>0</v>
      </c>
      <c r="L941" s="73">
        <f>_xlfn.XLOOKUP(A941,'SAPD GF as Pct of COSA GF'!A:A,'SAPD GF as Pct of COSA GF'!C:C)</f>
        <v>1701547788</v>
      </c>
      <c r="M941" s="19">
        <f t="shared" si="45"/>
        <v>1.3475965918625142E-6</v>
      </c>
    </row>
    <row r="942" spans="1:13">
      <c r="A942">
        <v>2025</v>
      </c>
      <c r="B942" t="s">
        <v>224</v>
      </c>
      <c r="C942" s="59" t="s">
        <v>159</v>
      </c>
      <c r="D942" s="25" t="s">
        <v>163</v>
      </c>
      <c r="F942" s="65">
        <v>2600</v>
      </c>
      <c r="G942" s="65">
        <f t="shared" si="43"/>
        <v>2600</v>
      </c>
      <c r="H942" s="23">
        <f>ROUND(IF($A942 ='Inflation Constants Table'!$E$1,E942,E942*(_xlfn.XLOOKUP($A942,'Inflation Constants Table'!$A:$A,'Inflation Constants Table'!$B:$B,0))),0)</f>
        <v>0</v>
      </c>
      <c r="I942" s="23">
        <f>ROUND(IF($A942 ='Inflation Constants Table'!$E$1,F942,F942*(_xlfn.XLOOKUP($A942,'Inflation Constants Table'!$A:$A,'Inflation Constants Table'!$B:$B,0))),0)</f>
        <v>2652</v>
      </c>
      <c r="J942" s="23">
        <f>ROUND(IF($A942 ='Inflation Constants Table'!$E$1,G942,G942*(_xlfn.XLOOKUP($A942,'Inflation Constants Table'!$A:$A,'Inflation Constants Table'!$B:$B,0))),0)</f>
        <v>2652</v>
      </c>
      <c r="K942" s="19">
        <f t="shared" si="44"/>
        <v>0</v>
      </c>
      <c r="L942" s="73">
        <f>_xlfn.XLOOKUP(A942,'SAPD GF as Pct of COSA GF'!A:A,'SAPD GF as Pct of COSA GF'!C:C)</f>
        <v>1701547788</v>
      </c>
      <c r="M942" s="19">
        <f t="shared" si="45"/>
        <v>1.5585809688702084E-6</v>
      </c>
    </row>
    <row r="943" spans="1:13">
      <c r="A943">
        <v>2025</v>
      </c>
      <c r="B943" t="s">
        <v>224</v>
      </c>
      <c r="C943" s="59" t="s">
        <v>159</v>
      </c>
      <c r="D943" s="25" t="s">
        <v>160</v>
      </c>
      <c r="F943" s="65">
        <v>500</v>
      </c>
      <c r="G943" s="65">
        <f t="shared" si="43"/>
        <v>500</v>
      </c>
      <c r="H943" s="23">
        <f>ROUND(IF($A943 ='Inflation Constants Table'!$E$1,E943,E943*(_xlfn.XLOOKUP($A943,'Inflation Constants Table'!$A:$A,'Inflation Constants Table'!$B:$B,0))),0)</f>
        <v>0</v>
      </c>
      <c r="I943" s="23">
        <f>ROUND(IF($A943 ='Inflation Constants Table'!$E$1,F943,F943*(_xlfn.XLOOKUP($A943,'Inflation Constants Table'!$A:$A,'Inflation Constants Table'!$B:$B,0))),0)</f>
        <v>510</v>
      </c>
      <c r="J943" s="23">
        <f>ROUND(IF($A943 ='Inflation Constants Table'!$E$1,G943,G943*(_xlfn.XLOOKUP($A943,'Inflation Constants Table'!$A:$A,'Inflation Constants Table'!$B:$B,0))),0)</f>
        <v>510</v>
      </c>
      <c r="K943" s="19">
        <f t="shared" si="44"/>
        <v>0</v>
      </c>
      <c r="L943" s="73">
        <f>_xlfn.XLOOKUP(A943,'SAPD GF as Pct of COSA GF'!A:A,'SAPD GF as Pct of COSA GF'!C:C)</f>
        <v>1701547788</v>
      </c>
      <c r="M943" s="19">
        <f t="shared" si="45"/>
        <v>2.9972710939811702E-7</v>
      </c>
    </row>
    <row r="944" spans="1:13">
      <c r="A944">
        <v>2025</v>
      </c>
      <c r="B944" t="s">
        <v>224</v>
      </c>
      <c r="C944" s="59" t="s">
        <v>159</v>
      </c>
      <c r="D944" s="25" t="s">
        <v>161</v>
      </c>
      <c r="F944" s="65">
        <v>66013</v>
      </c>
      <c r="G944" s="65">
        <f t="shared" si="43"/>
        <v>66013</v>
      </c>
      <c r="H944" s="23">
        <f>ROUND(IF($A944 ='Inflation Constants Table'!$E$1,E944,E944*(_xlfn.XLOOKUP($A944,'Inflation Constants Table'!$A:$A,'Inflation Constants Table'!$B:$B,0))),0)</f>
        <v>0</v>
      </c>
      <c r="I944" s="23">
        <f>ROUND(IF($A944 ='Inflation Constants Table'!$E$1,F944,F944*(_xlfn.XLOOKUP($A944,'Inflation Constants Table'!$A:$A,'Inflation Constants Table'!$B:$B,0))),0)</f>
        <v>67333</v>
      </c>
      <c r="J944" s="23">
        <f>ROUND(IF($A944 ='Inflation Constants Table'!$E$1,G944,G944*(_xlfn.XLOOKUP($A944,'Inflation Constants Table'!$A:$A,'Inflation Constants Table'!$B:$B,0))),0)</f>
        <v>67333</v>
      </c>
      <c r="K944" s="19">
        <f t="shared" si="44"/>
        <v>0</v>
      </c>
      <c r="L944" s="73">
        <f>_xlfn.XLOOKUP(A944,'SAPD GF as Pct of COSA GF'!A:A,'SAPD GF as Pct of COSA GF'!C:C)</f>
        <v>1701547788</v>
      </c>
      <c r="M944" s="19">
        <f t="shared" si="45"/>
        <v>3.9571618543340026E-5</v>
      </c>
    </row>
    <row r="945" spans="1:13">
      <c r="A945">
        <v>2025</v>
      </c>
      <c r="B945" t="s">
        <v>224</v>
      </c>
      <c r="C945" s="59" t="s">
        <v>159</v>
      </c>
      <c r="D945" s="25" t="s">
        <v>164</v>
      </c>
      <c r="F945" s="65">
        <v>8873</v>
      </c>
      <c r="G945" s="65">
        <f t="shared" si="43"/>
        <v>8873</v>
      </c>
      <c r="H945" s="23">
        <f>ROUND(IF($A945 ='Inflation Constants Table'!$E$1,E945,E945*(_xlfn.XLOOKUP($A945,'Inflation Constants Table'!$A:$A,'Inflation Constants Table'!$B:$B,0))),0)</f>
        <v>0</v>
      </c>
      <c r="I945" s="23">
        <f>ROUND(IF($A945 ='Inflation Constants Table'!$E$1,F945,F945*(_xlfn.XLOOKUP($A945,'Inflation Constants Table'!$A:$A,'Inflation Constants Table'!$B:$B,0))),0)</f>
        <v>9050</v>
      </c>
      <c r="J945" s="23">
        <f>ROUND(IF($A945 ='Inflation Constants Table'!$E$1,G945,G945*(_xlfn.XLOOKUP($A945,'Inflation Constants Table'!$A:$A,'Inflation Constants Table'!$B:$B,0))),0)</f>
        <v>9050</v>
      </c>
      <c r="K945" s="19">
        <f t="shared" si="44"/>
        <v>0</v>
      </c>
      <c r="L945" s="73">
        <f>_xlfn.XLOOKUP(A945,'SAPD GF as Pct of COSA GF'!A:A,'SAPD GF as Pct of COSA GF'!C:C)</f>
        <v>1701547788</v>
      </c>
      <c r="M945" s="19">
        <f t="shared" si="45"/>
        <v>5.3186869412803115E-6</v>
      </c>
    </row>
    <row r="946" spans="1:13">
      <c r="A946">
        <v>2025</v>
      </c>
      <c r="B946" t="s">
        <v>224</v>
      </c>
      <c r="C946" s="60" t="s">
        <v>159</v>
      </c>
      <c r="D946" s="61" t="s">
        <v>172</v>
      </c>
      <c r="F946" s="65">
        <v>184240</v>
      </c>
      <c r="G946" s="65">
        <f t="shared" si="43"/>
        <v>184240</v>
      </c>
      <c r="H946" s="23">
        <f>ROUND(IF($A946 ='Inflation Constants Table'!$E$1,E946,E946*(_xlfn.XLOOKUP($A946,'Inflation Constants Table'!$A:$A,'Inflation Constants Table'!$B:$B,0))),0)</f>
        <v>0</v>
      </c>
      <c r="I946" s="23">
        <f>ROUND(IF($A946 ='Inflation Constants Table'!$E$1,F946,F946*(_xlfn.XLOOKUP($A946,'Inflation Constants Table'!$A:$A,'Inflation Constants Table'!$B:$B,0))),0)</f>
        <v>187925</v>
      </c>
      <c r="J946" s="23">
        <f>ROUND(IF($A946 ='Inflation Constants Table'!$E$1,G946,G946*(_xlfn.XLOOKUP($A946,'Inflation Constants Table'!$A:$A,'Inflation Constants Table'!$B:$B,0))),0)</f>
        <v>187925</v>
      </c>
      <c r="K946" s="19">
        <f t="shared" si="44"/>
        <v>0</v>
      </c>
      <c r="L946" s="73">
        <f>_xlfn.XLOOKUP(A946,'SAPD GF as Pct of COSA GF'!A:A,'SAPD GF as Pct of COSA GF'!C:C)</f>
        <v>1701547788</v>
      </c>
      <c r="M946" s="19">
        <f t="shared" si="45"/>
        <v>1.1044356281106106E-4</v>
      </c>
    </row>
    <row r="947" spans="1:13">
      <c r="A947">
        <v>2026</v>
      </c>
      <c r="B947" t="s">
        <v>224</v>
      </c>
      <c r="C947" s="59" t="s">
        <v>159</v>
      </c>
      <c r="D947" s="25" t="s">
        <v>173</v>
      </c>
      <c r="F947" s="65">
        <v>24859</v>
      </c>
      <c r="G947" s="65">
        <f t="shared" si="43"/>
        <v>24859</v>
      </c>
      <c r="H947" s="23">
        <f>ROUND(IF($A947 ='Inflation Constants Table'!$E$1,E947,E947*(_xlfn.XLOOKUP($A947,'Inflation Constants Table'!$A:$A,'Inflation Constants Table'!$B:$B,0))),0)</f>
        <v>0</v>
      </c>
      <c r="I947" s="23">
        <f>ROUND(IF($A947 ='Inflation Constants Table'!$E$1,F947,F947*(_xlfn.XLOOKUP($A947,'Inflation Constants Table'!$A:$A,'Inflation Constants Table'!$B:$B,0))),0)</f>
        <v>24859</v>
      </c>
      <c r="J947" s="23">
        <f>ROUND(IF($A947 ='Inflation Constants Table'!$E$1,G947,G947*(_xlfn.XLOOKUP($A947,'Inflation Constants Table'!$A:$A,'Inflation Constants Table'!$B:$B,0))),0)</f>
        <v>24859</v>
      </c>
      <c r="K947" s="19">
        <f t="shared" si="44"/>
        <v>0</v>
      </c>
      <c r="L947" s="73">
        <f>_xlfn.XLOOKUP(A947,'SAPD GF as Pct of COSA GF'!A:A,'SAPD GF as Pct of COSA GF'!C:C)</f>
        <v>1695896847</v>
      </c>
      <c r="M947" s="19">
        <f t="shared" si="45"/>
        <v>1.4658320784058866E-5</v>
      </c>
    </row>
    <row r="948" spans="1:13">
      <c r="A948">
        <v>2026</v>
      </c>
      <c r="B948" t="s">
        <v>224</v>
      </c>
      <c r="C948" s="59" t="s">
        <v>159</v>
      </c>
      <c r="D948" s="25" t="s">
        <v>170</v>
      </c>
      <c r="F948" s="65">
        <v>9774</v>
      </c>
      <c r="G948" s="65">
        <f t="shared" si="43"/>
        <v>9774</v>
      </c>
      <c r="H948" s="23">
        <f>ROUND(IF($A948 ='Inflation Constants Table'!$E$1,E948,E948*(_xlfn.XLOOKUP($A948,'Inflation Constants Table'!$A:$A,'Inflation Constants Table'!$B:$B,0))),0)</f>
        <v>0</v>
      </c>
      <c r="I948" s="23">
        <f>ROUND(IF($A948 ='Inflation Constants Table'!$E$1,F948,F948*(_xlfn.XLOOKUP($A948,'Inflation Constants Table'!$A:$A,'Inflation Constants Table'!$B:$B,0))),0)</f>
        <v>9774</v>
      </c>
      <c r="J948" s="23">
        <f>ROUND(IF($A948 ='Inflation Constants Table'!$E$1,G948,G948*(_xlfn.XLOOKUP($A948,'Inflation Constants Table'!$A:$A,'Inflation Constants Table'!$B:$B,0))),0)</f>
        <v>9774</v>
      </c>
      <c r="K948" s="19">
        <f t="shared" si="44"/>
        <v>0</v>
      </c>
      <c r="L948" s="73">
        <f>_xlfn.XLOOKUP(A948,'SAPD GF as Pct of COSA GF'!A:A,'SAPD GF as Pct of COSA GF'!C:C)</f>
        <v>1695896847</v>
      </c>
      <c r="M948" s="19">
        <f t="shared" si="45"/>
        <v>5.7633222311191667E-6</v>
      </c>
    </row>
    <row r="949" spans="1:13">
      <c r="A949">
        <v>2026</v>
      </c>
      <c r="B949" t="s">
        <v>224</v>
      </c>
      <c r="C949" s="59" t="s">
        <v>159</v>
      </c>
      <c r="D949" s="25" t="s">
        <v>166</v>
      </c>
      <c r="F949" s="65">
        <v>75997</v>
      </c>
      <c r="G949" s="65">
        <f t="shared" si="43"/>
        <v>75997</v>
      </c>
      <c r="H949" s="23">
        <f>ROUND(IF($A949 ='Inflation Constants Table'!$E$1,E949,E949*(_xlfn.XLOOKUP($A949,'Inflation Constants Table'!$A:$A,'Inflation Constants Table'!$B:$B,0))),0)</f>
        <v>0</v>
      </c>
      <c r="I949" s="23">
        <f>ROUND(IF($A949 ='Inflation Constants Table'!$E$1,F949,F949*(_xlfn.XLOOKUP($A949,'Inflation Constants Table'!$A:$A,'Inflation Constants Table'!$B:$B,0))),0)</f>
        <v>75997</v>
      </c>
      <c r="J949" s="23">
        <f>ROUND(IF($A949 ='Inflation Constants Table'!$E$1,G949,G949*(_xlfn.XLOOKUP($A949,'Inflation Constants Table'!$A:$A,'Inflation Constants Table'!$B:$B,0))),0)</f>
        <v>75997</v>
      </c>
      <c r="K949" s="19">
        <f t="shared" si="44"/>
        <v>0</v>
      </c>
      <c r="L949" s="73">
        <f>_xlfn.XLOOKUP(A949,'SAPD GF as Pct of COSA GF'!A:A,'SAPD GF as Pct of COSA GF'!C:C)</f>
        <v>1695896847</v>
      </c>
      <c r="M949" s="19">
        <f t="shared" si="45"/>
        <v>4.4812277429748652E-5</v>
      </c>
    </row>
    <row r="950" spans="1:13">
      <c r="A950">
        <v>2026</v>
      </c>
      <c r="B950" t="s">
        <v>224</v>
      </c>
      <c r="C950" s="59" t="s">
        <v>159</v>
      </c>
      <c r="D950" s="25" t="s">
        <v>210</v>
      </c>
      <c r="F950" s="65">
        <v>0</v>
      </c>
      <c r="G950" s="65">
        <f t="shared" si="43"/>
        <v>0</v>
      </c>
      <c r="H950" s="23">
        <f>ROUND(IF($A950 ='Inflation Constants Table'!$E$1,E950,E950*(_xlfn.XLOOKUP($A950,'Inflation Constants Table'!$A:$A,'Inflation Constants Table'!$B:$B,0))),0)</f>
        <v>0</v>
      </c>
      <c r="I950" s="23">
        <f>ROUND(IF($A950 ='Inflation Constants Table'!$E$1,F950,F950*(_xlfn.XLOOKUP($A950,'Inflation Constants Table'!$A:$A,'Inflation Constants Table'!$B:$B,0))),0)</f>
        <v>0</v>
      </c>
      <c r="J950" s="23">
        <f>ROUND(IF($A950 ='Inflation Constants Table'!$E$1,G950,G950*(_xlfn.XLOOKUP($A950,'Inflation Constants Table'!$A:$A,'Inflation Constants Table'!$B:$B,0))),0)</f>
        <v>0</v>
      </c>
      <c r="K950" s="19">
        <f t="shared" si="44"/>
        <v>0</v>
      </c>
      <c r="L950" s="73">
        <f>_xlfn.XLOOKUP(A950,'SAPD GF as Pct of COSA GF'!A:A,'SAPD GF as Pct of COSA GF'!C:C)</f>
        <v>1695896847</v>
      </c>
      <c r="M950" s="19">
        <f t="shared" si="45"/>
        <v>0</v>
      </c>
    </row>
    <row r="951" spans="1:13">
      <c r="A951">
        <v>2026</v>
      </c>
      <c r="B951" t="s">
        <v>224</v>
      </c>
      <c r="C951" s="59" t="s">
        <v>159</v>
      </c>
      <c r="D951" s="25" t="s">
        <v>167</v>
      </c>
      <c r="F951" s="65">
        <v>2000</v>
      </c>
      <c r="G951" s="65">
        <f t="shared" si="43"/>
        <v>2000</v>
      </c>
      <c r="H951" s="23">
        <f>ROUND(IF($A951 ='Inflation Constants Table'!$E$1,E951,E951*(_xlfn.XLOOKUP($A951,'Inflation Constants Table'!$A:$A,'Inflation Constants Table'!$B:$B,0))),0)</f>
        <v>0</v>
      </c>
      <c r="I951" s="23">
        <f>ROUND(IF($A951 ='Inflation Constants Table'!$E$1,F951,F951*(_xlfn.XLOOKUP($A951,'Inflation Constants Table'!$A:$A,'Inflation Constants Table'!$B:$B,0))),0)</f>
        <v>2000</v>
      </c>
      <c r="J951" s="23">
        <f>ROUND(IF($A951 ='Inflation Constants Table'!$E$1,G951,G951*(_xlfn.XLOOKUP($A951,'Inflation Constants Table'!$A:$A,'Inflation Constants Table'!$B:$B,0))),0)</f>
        <v>2000</v>
      </c>
      <c r="K951" s="19">
        <f t="shared" si="44"/>
        <v>0</v>
      </c>
      <c r="L951" s="73">
        <f>_xlfn.XLOOKUP(A951,'SAPD GF as Pct of COSA GF'!A:A,'SAPD GF as Pct of COSA GF'!C:C)</f>
        <v>1695896847</v>
      </c>
      <c r="M951" s="19">
        <f t="shared" si="45"/>
        <v>1.1793170106648592E-6</v>
      </c>
    </row>
    <row r="952" spans="1:13">
      <c r="A952">
        <v>2026</v>
      </c>
      <c r="B952" t="s">
        <v>224</v>
      </c>
      <c r="C952" s="59" t="s">
        <v>159</v>
      </c>
      <c r="D952" s="25" t="s">
        <v>165</v>
      </c>
      <c r="F952" s="65">
        <v>2248</v>
      </c>
      <c r="G952" s="65">
        <f t="shared" si="43"/>
        <v>2248</v>
      </c>
      <c r="H952" s="23">
        <f>ROUND(IF($A952 ='Inflation Constants Table'!$E$1,E952,E952*(_xlfn.XLOOKUP($A952,'Inflation Constants Table'!$A:$A,'Inflation Constants Table'!$B:$B,0))),0)</f>
        <v>0</v>
      </c>
      <c r="I952" s="23">
        <f>ROUND(IF($A952 ='Inflation Constants Table'!$E$1,F952,F952*(_xlfn.XLOOKUP($A952,'Inflation Constants Table'!$A:$A,'Inflation Constants Table'!$B:$B,0))),0)</f>
        <v>2248</v>
      </c>
      <c r="J952" s="23">
        <f>ROUND(IF($A952 ='Inflation Constants Table'!$E$1,G952,G952*(_xlfn.XLOOKUP($A952,'Inflation Constants Table'!$A:$A,'Inflation Constants Table'!$B:$B,0))),0)</f>
        <v>2248</v>
      </c>
      <c r="K952" s="19">
        <f t="shared" si="44"/>
        <v>0</v>
      </c>
      <c r="L952" s="73">
        <f>_xlfn.XLOOKUP(A952,'SAPD GF as Pct of COSA GF'!A:A,'SAPD GF as Pct of COSA GF'!C:C)</f>
        <v>1695896847</v>
      </c>
      <c r="M952" s="19">
        <f t="shared" si="45"/>
        <v>1.3255523199873016E-6</v>
      </c>
    </row>
    <row r="953" spans="1:13">
      <c r="A953">
        <v>2026</v>
      </c>
      <c r="B953" t="s">
        <v>224</v>
      </c>
      <c r="C953" s="59" t="s">
        <v>159</v>
      </c>
      <c r="D953" s="25" t="s">
        <v>163</v>
      </c>
      <c r="F953" s="65">
        <v>2600</v>
      </c>
      <c r="G953" s="65">
        <f t="shared" si="43"/>
        <v>2600</v>
      </c>
      <c r="H953" s="23">
        <f>ROUND(IF($A953 ='Inflation Constants Table'!$E$1,E953,E953*(_xlfn.XLOOKUP($A953,'Inflation Constants Table'!$A:$A,'Inflation Constants Table'!$B:$B,0))),0)</f>
        <v>0</v>
      </c>
      <c r="I953" s="23">
        <f>ROUND(IF($A953 ='Inflation Constants Table'!$E$1,F953,F953*(_xlfn.XLOOKUP($A953,'Inflation Constants Table'!$A:$A,'Inflation Constants Table'!$B:$B,0))),0)</f>
        <v>2600</v>
      </c>
      <c r="J953" s="23">
        <f>ROUND(IF($A953 ='Inflation Constants Table'!$E$1,G953,G953*(_xlfn.XLOOKUP($A953,'Inflation Constants Table'!$A:$A,'Inflation Constants Table'!$B:$B,0))),0)</f>
        <v>2600</v>
      </c>
      <c r="K953" s="19">
        <f t="shared" si="44"/>
        <v>0</v>
      </c>
      <c r="L953" s="73">
        <f>_xlfn.XLOOKUP(A953,'SAPD GF as Pct of COSA GF'!A:A,'SAPD GF as Pct of COSA GF'!C:C)</f>
        <v>1695896847</v>
      </c>
      <c r="M953" s="19">
        <f t="shared" si="45"/>
        <v>1.5331121138643168E-6</v>
      </c>
    </row>
    <row r="954" spans="1:13">
      <c r="A954">
        <v>2026</v>
      </c>
      <c r="B954" t="s">
        <v>224</v>
      </c>
      <c r="C954" s="59" t="s">
        <v>159</v>
      </c>
      <c r="D954" s="25" t="s">
        <v>160</v>
      </c>
      <c r="F954" s="65">
        <v>500</v>
      </c>
      <c r="G954" s="65">
        <f t="shared" si="43"/>
        <v>500</v>
      </c>
      <c r="H954" s="23">
        <f>ROUND(IF($A954 ='Inflation Constants Table'!$E$1,E954,E954*(_xlfn.XLOOKUP($A954,'Inflation Constants Table'!$A:$A,'Inflation Constants Table'!$B:$B,0))),0)</f>
        <v>0</v>
      </c>
      <c r="I954" s="23">
        <f>ROUND(IF($A954 ='Inflation Constants Table'!$E$1,F954,F954*(_xlfn.XLOOKUP($A954,'Inflation Constants Table'!$A:$A,'Inflation Constants Table'!$B:$B,0))),0)</f>
        <v>500</v>
      </c>
      <c r="J954" s="23">
        <f>ROUND(IF($A954 ='Inflation Constants Table'!$E$1,G954,G954*(_xlfn.XLOOKUP($A954,'Inflation Constants Table'!$A:$A,'Inflation Constants Table'!$B:$B,0))),0)</f>
        <v>500</v>
      </c>
      <c r="K954" s="19">
        <f t="shared" si="44"/>
        <v>0</v>
      </c>
      <c r="L954" s="73">
        <f>_xlfn.XLOOKUP(A954,'SAPD GF as Pct of COSA GF'!A:A,'SAPD GF as Pct of COSA GF'!C:C)</f>
        <v>1695896847</v>
      </c>
      <c r="M954" s="19">
        <f t="shared" si="45"/>
        <v>2.948292526662148E-7</v>
      </c>
    </row>
    <row r="955" spans="1:13">
      <c r="A955">
        <v>2026</v>
      </c>
      <c r="B955" t="s">
        <v>224</v>
      </c>
      <c r="C955" s="59" t="s">
        <v>159</v>
      </c>
      <c r="D955" s="25" t="s">
        <v>161</v>
      </c>
      <c r="F955" s="65">
        <v>48227</v>
      </c>
      <c r="G955" s="65">
        <f t="shared" si="43"/>
        <v>48227</v>
      </c>
      <c r="H955" s="23">
        <f>ROUND(IF($A955 ='Inflation Constants Table'!$E$1,E955,E955*(_xlfn.XLOOKUP($A955,'Inflation Constants Table'!$A:$A,'Inflation Constants Table'!$B:$B,0))),0)</f>
        <v>0</v>
      </c>
      <c r="I955" s="23">
        <f>ROUND(IF($A955 ='Inflation Constants Table'!$E$1,F955,F955*(_xlfn.XLOOKUP($A955,'Inflation Constants Table'!$A:$A,'Inflation Constants Table'!$B:$B,0))),0)</f>
        <v>48227</v>
      </c>
      <c r="J955" s="23">
        <f>ROUND(IF($A955 ='Inflation Constants Table'!$E$1,G955,G955*(_xlfn.XLOOKUP($A955,'Inflation Constants Table'!$A:$A,'Inflation Constants Table'!$B:$B,0))),0)</f>
        <v>48227</v>
      </c>
      <c r="K955" s="19">
        <f t="shared" si="44"/>
        <v>0</v>
      </c>
      <c r="L955" s="73">
        <f>_xlfn.XLOOKUP(A955,'SAPD GF as Pct of COSA GF'!A:A,'SAPD GF as Pct of COSA GF'!C:C)</f>
        <v>1695896847</v>
      </c>
      <c r="M955" s="19">
        <f t="shared" si="45"/>
        <v>2.8437460736667082E-5</v>
      </c>
    </row>
    <row r="956" spans="1:13">
      <c r="A956">
        <v>2026</v>
      </c>
      <c r="B956" t="s">
        <v>224</v>
      </c>
      <c r="C956" s="59" t="s">
        <v>159</v>
      </c>
      <c r="D956" s="25" t="s">
        <v>164</v>
      </c>
      <c r="F956" s="65">
        <v>6482</v>
      </c>
      <c r="G956" s="65">
        <f t="shared" si="43"/>
        <v>6482</v>
      </c>
      <c r="H956" s="23">
        <f>ROUND(IF($A956 ='Inflation Constants Table'!$E$1,E956,E956*(_xlfn.XLOOKUP($A956,'Inflation Constants Table'!$A:$A,'Inflation Constants Table'!$B:$B,0))),0)</f>
        <v>0</v>
      </c>
      <c r="I956" s="23">
        <f>ROUND(IF($A956 ='Inflation Constants Table'!$E$1,F956,F956*(_xlfn.XLOOKUP($A956,'Inflation Constants Table'!$A:$A,'Inflation Constants Table'!$B:$B,0))),0)</f>
        <v>6482</v>
      </c>
      <c r="J956" s="23">
        <f>ROUND(IF($A956 ='Inflation Constants Table'!$E$1,G956,G956*(_xlfn.XLOOKUP($A956,'Inflation Constants Table'!$A:$A,'Inflation Constants Table'!$B:$B,0))),0)</f>
        <v>6482</v>
      </c>
      <c r="K956" s="19">
        <f t="shared" si="44"/>
        <v>0</v>
      </c>
      <c r="L956" s="73">
        <f>_xlfn.XLOOKUP(A956,'SAPD GF as Pct of COSA GF'!A:A,'SAPD GF as Pct of COSA GF'!C:C)</f>
        <v>1695896847</v>
      </c>
      <c r="M956" s="19">
        <f t="shared" si="45"/>
        <v>3.8221664315648087E-6</v>
      </c>
    </row>
    <row r="957" spans="1:13">
      <c r="A957">
        <v>2026</v>
      </c>
      <c r="B957" t="s">
        <v>224</v>
      </c>
      <c r="C957" s="60" t="s">
        <v>159</v>
      </c>
      <c r="D957" s="61" t="s">
        <v>172</v>
      </c>
      <c r="F957" s="65">
        <v>134600</v>
      </c>
      <c r="G957" s="65">
        <f t="shared" si="43"/>
        <v>134600</v>
      </c>
      <c r="H957" s="23">
        <f>ROUND(IF($A957 ='Inflation Constants Table'!$E$1,E957,E957*(_xlfn.XLOOKUP($A957,'Inflation Constants Table'!$A:$A,'Inflation Constants Table'!$B:$B,0))),0)</f>
        <v>0</v>
      </c>
      <c r="I957" s="23">
        <f>ROUND(IF($A957 ='Inflation Constants Table'!$E$1,F957,F957*(_xlfn.XLOOKUP($A957,'Inflation Constants Table'!$A:$A,'Inflation Constants Table'!$B:$B,0))),0)</f>
        <v>134600</v>
      </c>
      <c r="J957" s="23">
        <f>ROUND(IF($A957 ='Inflation Constants Table'!$E$1,G957,G957*(_xlfn.XLOOKUP($A957,'Inflation Constants Table'!$A:$A,'Inflation Constants Table'!$B:$B,0))),0)</f>
        <v>134600</v>
      </c>
      <c r="K957" s="19">
        <f t="shared" si="44"/>
        <v>0</v>
      </c>
      <c r="L957" s="73">
        <f>_xlfn.XLOOKUP(A957,'SAPD GF as Pct of COSA GF'!A:A,'SAPD GF as Pct of COSA GF'!C:C)</f>
        <v>1695896847</v>
      </c>
      <c r="M957" s="19">
        <f t="shared" si="45"/>
        <v>7.9368034817745017E-5</v>
      </c>
    </row>
    <row r="958" spans="1:13">
      <c r="A958">
        <v>2020</v>
      </c>
      <c r="B958" t="s">
        <v>224</v>
      </c>
      <c r="C958" s="59" t="s">
        <v>130</v>
      </c>
      <c r="D958" s="25" t="s">
        <v>158</v>
      </c>
      <c r="F958" s="65">
        <v>3892</v>
      </c>
      <c r="G958" s="65">
        <f t="shared" si="43"/>
        <v>3892</v>
      </c>
      <c r="H958" s="23">
        <f>ROUND(IF($A958 ='Inflation Constants Table'!$E$1,E958,E958*(_xlfn.XLOOKUP($A958,'Inflation Constants Table'!$A:$A,'Inflation Constants Table'!$B:$B,0))),0)</f>
        <v>0</v>
      </c>
      <c r="I958" s="23">
        <f>ROUND(IF($A958 ='Inflation Constants Table'!$E$1,F958,F958*(_xlfn.XLOOKUP($A958,'Inflation Constants Table'!$A:$A,'Inflation Constants Table'!$B:$B,0))),0)</f>
        <v>4904</v>
      </c>
      <c r="J958" s="23">
        <f>ROUND(IF($A958 ='Inflation Constants Table'!$E$1,G958,G958*(_xlfn.XLOOKUP($A958,'Inflation Constants Table'!$A:$A,'Inflation Constants Table'!$B:$B,0))),0)</f>
        <v>4904</v>
      </c>
      <c r="K958" s="19">
        <f t="shared" si="44"/>
        <v>0</v>
      </c>
      <c r="L958" s="73">
        <f>_xlfn.XLOOKUP(A958,'SAPD GF as Pct of COSA GF'!A:A,'SAPD GF as Pct of COSA GF'!C:C)</f>
        <v>1610819494</v>
      </c>
      <c r="M958" s="19">
        <f t="shared" si="45"/>
        <v>3.0444131190778845E-6</v>
      </c>
    </row>
    <row r="959" spans="1:13">
      <c r="A959">
        <v>2020</v>
      </c>
      <c r="B959" t="s">
        <v>224</v>
      </c>
      <c r="C959" s="59" t="s">
        <v>130</v>
      </c>
      <c r="D959" s="25" t="s">
        <v>140</v>
      </c>
      <c r="F959" s="65">
        <v>5150</v>
      </c>
      <c r="G959" s="65">
        <f t="shared" si="43"/>
        <v>5150</v>
      </c>
      <c r="H959" s="23">
        <f>ROUND(IF($A959 ='Inflation Constants Table'!$E$1,E959,E959*(_xlfn.XLOOKUP($A959,'Inflation Constants Table'!$A:$A,'Inflation Constants Table'!$B:$B,0))),0)</f>
        <v>0</v>
      </c>
      <c r="I959" s="23">
        <f>ROUND(IF($A959 ='Inflation Constants Table'!$E$1,F959,F959*(_xlfn.XLOOKUP($A959,'Inflation Constants Table'!$A:$A,'Inflation Constants Table'!$B:$B,0))),0)</f>
        <v>6489</v>
      </c>
      <c r="J959" s="23">
        <f>ROUND(IF($A959 ='Inflation Constants Table'!$E$1,G959,G959*(_xlfn.XLOOKUP($A959,'Inflation Constants Table'!$A:$A,'Inflation Constants Table'!$B:$B,0))),0)</f>
        <v>6489</v>
      </c>
      <c r="K959" s="19">
        <f t="shared" si="44"/>
        <v>0</v>
      </c>
      <c r="L959" s="73">
        <f>_xlfn.XLOOKUP(A959,'SAPD GF as Pct of COSA GF'!A:A,'SAPD GF as Pct of COSA GF'!C:C)</f>
        <v>1610819494</v>
      </c>
      <c r="M959" s="19">
        <f t="shared" si="45"/>
        <v>4.0283843249788733E-6</v>
      </c>
    </row>
    <row r="960" spans="1:13">
      <c r="A960">
        <v>2020</v>
      </c>
      <c r="B960" t="s">
        <v>224</v>
      </c>
      <c r="C960" s="59" t="s">
        <v>130</v>
      </c>
      <c r="D960" s="25" t="s">
        <v>147</v>
      </c>
      <c r="F960" s="65">
        <v>16681</v>
      </c>
      <c r="G960" s="65">
        <f t="shared" si="43"/>
        <v>16681</v>
      </c>
      <c r="H960" s="23">
        <f>ROUND(IF($A960 ='Inflation Constants Table'!$E$1,E960,E960*(_xlfn.XLOOKUP($A960,'Inflation Constants Table'!$A:$A,'Inflation Constants Table'!$B:$B,0))),0)</f>
        <v>0</v>
      </c>
      <c r="I960" s="23">
        <f>ROUND(IF($A960 ='Inflation Constants Table'!$E$1,F960,F960*(_xlfn.XLOOKUP($A960,'Inflation Constants Table'!$A:$A,'Inflation Constants Table'!$B:$B,0))),0)</f>
        <v>21018</v>
      </c>
      <c r="J960" s="23">
        <f>ROUND(IF($A960 ='Inflation Constants Table'!$E$1,G960,G960*(_xlfn.XLOOKUP($A960,'Inflation Constants Table'!$A:$A,'Inflation Constants Table'!$B:$B,0))),0)</f>
        <v>21018</v>
      </c>
      <c r="K960" s="19">
        <f t="shared" si="44"/>
        <v>0</v>
      </c>
      <c r="L960" s="73">
        <f>_xlfn.XLOOKUP(A960,'SAPD GF as Pct of COSA GF'!A:A,'SAPD GF as Pct of COSA GF'!C:C)</f>
        <v>1610819494</v>
      </c>
      <c r="M960" s="19">
        <f t="shared" si="45"/>
        <v>1.3048016912067491E-5</v>
      </c>
    </row>
    <row r="961" spans="1:13">
      <c r="A961">
        <v>2020</v>
      </c>
      <c r="B961" t="s">
        <v>224</v>
      </c>
      <c r="C961" s="59" t="s">
        <v>130</v>
      </c>
      <c r="D961" s="25" t="s">
        <v>131</v>
      </c>
      <c r="F961" s="65">
        <v>8300</v>
      </c>
      <c r="G961" s="65">
        <f t="shared" si="43"/>
        <v>8300</v>
      </c>
      <c r="H961" s="23">
        <f>ROUND(IF($A961 ='Inflation Constants Table'!$E$1,E961,E961*(_xlfn.XLOOKUP($A961,'Inflation Constants Table'!$A:$A,'Inflation Constants Table'!$B:$B,0))),0)</f>
        <v>0</v>
      </c>
      <c r="I961" s="23">
        <f>ROUND(IF($A961 ='Inflation Constants Table'!$E$1,F961,F961*(_xlfn.XLOOKUP($A961,'Inflation Constants Table'!$A:$A,'Inflation Constants Table'!$B:$B,0))),0)</f>
        <v>10458</v>
      </c>
      <c r="J961" s="23">
        <f>ROUND(IF($A961 ='Inflation Constants Table'!$E$1,G961,G961*(_xlfn.XLOOKUP($A961,'Inflation Constants Table'!$A:$A,'Inflation Constants Table'!$B:$B,0))),0)</f>
        <v>10458</v>
      </c>
      <c r="K961" s="19">
        <f t="shared" si="44"/>
        <v>0</v>
      </c>
      <c r="L961" s="73">
        <f>_xlfn.XLOOKUP(A961,'SAPD GF as Pct of COSA GF'!A:A,'SAPD GF as Pct of COSA GF'!C:C)</f>
        <v>1610819494</v>
      </c>
      <c r="M961" s="19">
        <f t="shared" si="45"/>
        <v>6.4923475528785724E-6</v>
      </c>
    </row>
    <row r="962" spans="1:13">
      <c r="A962">
        <v>2020</v>
      </c>
      <c r="B962" t="s">
        <v>224</v>
      </c>
      <c r="C962" s="59" t="s">
        <v>130</v>
      </c>
      <c r="D962" s="25" t="s">
        <v>132</v>
      </c>
      <c r="F962" s="65">
        <v>24916</v>
      </c>
      <c r="G962" s="65">
        <f t="shared" si="43"/>
        <v>24916</v>
      </c>
      <c r="H962" s="23">
        <f>ROUND(IF($A962 ='Inflation Constants Table'!$E$1,E962,E962*(_xlfn.XLOOKUP($A962,'Inflation Constants Table'!$A:$A,'Inflation Constants Table'!$B:$B,0))),0)</f>
        <v>0</v>
      </c>
      <c r="I962" s="23">
        <f>ROUND(IF($A962 ='Inflation Constants Table'!$E$1,F962,F962*(_xlfn.XLOOKUP($A962,'Inflation Constants Table'!$A:$A,'Inflation Constants Table'!$B:$B,0))),0)</f>
        <v>31394</v>
      </c>
      <c r="J962" s="23">
        <f>ROUND(IF($A962 ='Inflation Constants Table'!$E$1,G962,G962*(_xlfn.XLOOKUP($A962,'Inflation Constants Table'!$A:$A,'Inflation Constants Table'!$B:$B,0))),0)</f>
        <v>31394</v>
      </c>
      <c r="K962" s="19">
        <f t="shared" si="44"/>
        <v>0</v>
      </c>
      <c r="L962" s="73">
        <f>_xlfn.XLOOKUP(A962,'SAPD GF as Pct of COSA GF'!A:A,'SAPD GF as Pct of COSA GF'!C:C)</f>
        <v>1610819494</v>
      </c>
      <c r="M962" s="19">
        <f t="shared" si="45"/>
        <v>1.9489458699088725E-5</v>
      </c>
    </row>
    <row r="963" spans="1:13">
      <c r="A963">
        <v>2020</v>
      </c>
      <c r="B963" t="s">
        <v>224</v>
      </c>
      <c r="C963" s="59" t="s">
        <v>130</v>
      </c>
      <c r="D963" s="25" t="s">
        <v>152</v>
      </c>
      <c r="F963" s="65">
        <v>575</v>
      </c>
      <c r="G963" s="65">
        <f t="shared" ref="G963:G1026" si="46">E963+F963</f>
        <v>575</v>
      </c>
      <c r="H963" s="23">
        <f>ROUND(IF($A963 ='Inflation Constants Table'!$E$1,E963,E963*(_xlfn.XLOOKUP($A963,'Inflation Constants Table'!$A:$A,'Inflation Constants Table'!$B:$B,0))),0)</f>
        <v>0</v>
      </c>
      <c r="I963" s="23">
        <f>ROUND(IF($A963 ='Inflation Constants Table'!$E$1,F963,F963*(_xlfn.XLOOKUP($A963,'Inflation Constants Table'!$A:$A,'Inflation Constants Table'!$B:$B,0))),0)</f>
        <v>725</v>
      </c>
      <c r="J963" s="23">
        <f>ROUND(IF($A963 ='Inflation Constants Table'!$E$1,G963,G963*(_xlfn.XLOOKUP($A963,'Inflation Constants Table'!$A:$A,'Inflation Constants Table'!$B:$B,0))),0)</f>
        <v>725</v>
      </c>
      <c r="K963" s="19">
        <f t="shared" ref="K963:K1026" si="47">IF(J963 = 0, 0, H963/J963)</f>
        <v>0</v>
      </c>
      <c r="L963" s="73">
        <f>_xlfn.XLOOKUP(A963,'SAPD GF as Pct of COSA GF'!A:A,'SAPD GF as Pct of COSA GF'!C:C)</f>
        <v>1610819494</v>
      </c>
      <c r="M963" s="19">
        <f t="shared" ref="M963:M1026" si="48">J963/L963</f>
        <v>4.5008146642158777E-7</v>
      </c>
    </row>
    <row r="964" spans="1:13">
      <c r="A964">
        <v>2020</v>
      </c>
      <c r="B964" t="s">
        <v>224</v>
      </c>
      <c r="C964" s="59" t="s">
        <v>130</v>
      </c>
      <c r="D964" s="25" t="s">
        <v>146</v>
      </c>
      <c r="F964" s="65">
        <v>20400</v>
      </c>
      <c r="G964" s="65">
        <f t="shared" si="46"/>
        <v>20400</v>
      </c>
      <c r="H964" s="23">
        <f>ROUND(IF($A964 ='Inflation Constants Table'!$E$1,E964,E964*(_xlfn.XLOOKUP($A964,'Inflation Constants Table'!$A:$A,'Inflation Constants Table'!$B:$B,0))),0)</f>
        <v>0</v>
      </c>
      <c r="I964" s="23">
        <f>ROUND(IF($A964 ='Inflation Constants Table'!$E$1,F964,F964*(_xlfn.XLOOKUP($A964,'Inflation Constants Table'!$A:$A,'Inflation Constants Table'!$B:$B,0))),0)</f>
        <v>25704</v>
      </c>
      <c r="J964" s="23">
        <f>ROUND(IF($A964 ='Inflation Constants Table'!$E$1,G964,G964*(_xlfn.XLOOKUP($A964,'Inflation Constants Table'!$A:$A,'Inflation Constants Table'!$B:$B,0))),0)</f>
        <v>25704</v>
      </c>
      <c r="K964" s="19">
        <f t="shared" si="47"/>
        <v>0</v>
      </c>
      <c r="L964" s="73">
        <f>_xlfn.XLOOKUP(A964,'SAPD GF as Pct of COSA GF'!A:A,'SAPD GF as Pct of COSA GF'!C:C)</f>
        <v>1610819494</v>
      </c>
      <c r="M964" s="19">
        <f t="shared" si="48"/>
        <v>1.5957095190207574E-5</v>
      </c>
    </row>
    <row r="965" spans="1:13">
      <c r="A965">
        <v>2020</v>
      </c>
      <c r="B965" t="s">
        <v>224</v>
      </c>
      <c r="C965" s="59" t="s">
        <v>130</v>
      </c>
      <c r="D965" s="25" t="s">
        <v>145</v>
      </c>
      <c r="F965" s="65">
        <v>33842</v>
      </c>
      <c r="G965" s="65">
        <f t="shared" si="46"/>
        <v>33842</v>
      </c>
      <c r="H965" s="23">
        <f>ROUND(IF($A965 ='Inflation Constants Table'!$E$1,E965,E965*(_xlfn.XLOOKUP($A965,'Inflation Constants Table'!$A:$A,'Inflation Constants Table'!$B:$B,0))),0)</f>
        <v>0</v>
      </c>
      <c r="I965" s="23">
        <f>ROUND(IF($A965 ='Inflation Constants Table'!$E$1,F965,F965*(_xlfn.XLOOKUP($A965,'Inflation Constants Table'!$A:$A,'Inflation Constants Table'!$B:$B,0))),0)</f>
        <v>42641</v>
      </c>
      <c r="J965" s="23">
        <f>ROUND(IF($A965 ='Inflation Constants Table'!$E$1,G965,G965*(_xlfn.XLOOKUP($A965,'Inflation Constants Table'!$A:$A,'Inflation Constants Table'!$B:$B,0))),0)</f>
        <v>42641</v>
      </c>
      <c r="K965" s="19">
        <f t="shared" si="47"/>
        <v>0</v>
      </c>
      <c r="L965" s="73">
        <f>_xlfn.XLOOKUP(A965,'SAPD GF as Pct of COSA GF'!A:A,'SAPD GF as Pct of COSA GF'!C:C)</f>
        <v>1610819494</v>
      </c>
      <c r="M965" s="19">
        <f t="shared" si="48"/>
        <v>2.6471619047838514E-5</v>
      </c>
    </row>
    <row r="966" spans="1:13">
      <c r="A966">
        <v>2020</v>
      </c>
      <c r="B966" t="s">
        <v>224</v>
      </c>
      <c r="C966" s="59" t="s">
        <v>130</v>
      </c>
      <c r="D966" s="25" t="s">
        <v>149</v>
      </c>
      <c r="F966" s="65">
        <v>3800</v>
      </c>
      <c r="G966" s="65">
        <f t="shared" si="46"/>
        <v>3800</v>
      </c>
      <c r="H966" s="23">
        <f>ROUND(IF($A966 ='Inflation Constants Table'!$E$1,E966,E966*(_xlfn.XLOOKUP($A966,'Inflation Constants Table'!$A:$A,'Inflation Constants Table'!$B:$B,0))),0)</f>
        <v>0</v>
      </c>
      <c r="I966" s="23">
        <f>ROUND(IF($A966 ='Inflation Constants Table'!$E$1,F966,F966*(_xlfn.XLOOKUP($A966,'Inflation Constants Table'!$A:$A,'Inflation Constants Table'!$B:$B,0))),0)</f>
        <v>4788</v>
      </c>
      <c r="J966" s="23">
        <f>ROUND(IF($A966 ='Inflation Constants Table'!$E$1,G966,G966*(_xlfn.XLOOKUP($A966,'Inflation Constants Table'!$A:$A,'Inflation Constants Table'!$B:$B,0))),0)</f>
        <v>4788</v>
      </c>
      <c r="K966" s="19">
        <f t="shared" si="47"/>
        <v>0</v>
      </c>
      <c r="L966" s="73">
        <f>_xlfn.XLOOKUP(A966,'SAPD GF as Pct of COSA GF'!A:A,'SAPD GF as Pct of COSA GF'!C:C)</f>
        <v>1610819494</v>
      </c>
      <c r="M966" s="19">
        <f t="shared" si="48"/>
        <v>2.9724000844504305E-6</v>
      </c>
    </row>
    <row r="967" spans="1:13">
      <c r="A967">
        <v>2020</v>
      </c>
      <c r="B967" t="s">
        <v>224</v>
      </c>
      <c r="C967" s="59" t="s">
        <v>130</v>
      </c>
      <c r="D967" s="25" t="s">
        <v>150</v>
      </c>
      <c r="F967" s="65">
        <v>97060</v>
      </c>
      <c r="G967" s="65">
        <f t="shared" si="46"/>
        <v>97060</v>
      </c>
      <c r="H967" s="23">
        <f>ROUND(IF($A967 ='Inflation Constants Table'!$E$1,E967,E967*(_xlfn.XLOOKUP($A967,'Inflation Constants Table'!$A:$A,'Inflation Constants Table'!$B:$B,0))),0)</f>
        <v>0</v>
      </c>
      <c r="I967" s="23">
        <f>ROUND(IF($A967 ='Inflation Constants Table'!$E$1,F967,F967*(_xlfn.XLOOKUP($A967,'Inflation Constants Table'!$A:$A,'Inflation Constants Table'!$B:$B,0))),0)</f>
        <v>122296</v>
      </c>
      <c r="J967" s="23">
        <f>ROUND(IF($A967 ='Inflation Constants Table'!$E$1,G967,G967*(_xlfn.XLOOKUP($A967,'Inflation Constants Table'!$A:$A,'Inflation Constants Table'!$B:$B,0))),0)</f>
        <v>122296</v>
      </c>
      <c r="K967" s="19">
        <f t="shared" si="47"/>
        <v>0</v>
      </c>
      <c r="L967" s="73">
        <f>_xlfn.XLOOKUP(A967,'SAPD GF as Pct of COSA GF'!A:A,'SAPD GF as Pct of COSA GF'!C:C)</f>
        <v>1610819494</v>
      </c>
      <c r="M967" s="19">
        <f t="shared" si="48"/>
        <v>7.592160416206137E-5</v>
      </c>
    </row>
    <row r="968" spans="1:13">
      <c r="A968">
        <v>2020</v>
      </c>
      <c r="B968" t="s">
        <v>224</v>
      </c>
      <c r="C968" s="59" t="s">
        <v>130</v>
      </c>
      <c r="D968" s="25" t="s">
        <v>139</v>
      </c>
      <c r="F968" s="65">
        <v>900</v>
      </c>
      <c r="G968" s="65">
        <f t="shared" si="46"/>
        <v>900</v>
      </c>
      <c r="H968" s="23">
        <f>ROUND(IF($A968 ='Inflation Constants Table'!$E$1,E968,E968*(_xlfn.XLOOKUP($A968,'Inflation Constants Table'!$A:$A,'Inflation Constants Table'!$B:$B,0))),0)</f>
        <v>0</v>
      </c>
      <c r="I968" s="23">
        <f>ROUND(IF($A968 ='Inflation Constants Table'!$E$1,F968,F968*(_xlfn.XLOOKUP($A968,'Inflation Constants Table'!$A:$A,'Inflation Constants Table'!$B:$B,0))),0)</f>
        <v>1134</v>
      </c>
      <c r="J968" s="23">
        <f>ROUND(IF($A968 ='Inflation Constants Table'!$E$1,G968,G968*(_xlfn.XLOOKUP($A968,'Inflation Constants Table'!$A:$A,'Inflation Constants Table'!$B:$B,0))),0)</f>
        <v>1134</v>
      </c>
      <c r="K968" s="19">
        <f t="shared" si="47"/>
        <v>0</v>
      </c>
      <c r="L968" s="73">
        <f>_xlfn.XLOOKUP(A968,'SAPD GF as Pct of COSA GF'!A:A,'SAPD GF as Pct of COSA GF'!C:C)</f>
        <v>1610819494</v>
      </c>
      <c r="M968" s="19">
        <f t="shared" si="48"/>
        <v>7.0398949368562834E-7</v>
      </c>
    </row>
    <row r="969" spans="1:13">
      <c r="A969">
        <v>2020</v>
      </c>
      <c r="B969" t="s">
        <v>224</v>
      </c>
      <c r="C969" s="59" t="s">
        <v>130</v>
      </c>
      <c r="D969" s="25" t="s">
        <v>148</v>
      </c>
      <c r="F969" s="65">
        <v>0</v>
      </c>
      <c r="G969" s="65">
        <f t="shared" si="46"/>
        <v>0</v>
      </c>
      <c r="H969" s="23">
        <f>ROUND(IF($A969 ='Inflation Constants Table'!$E$1,E969,E969*(_xlfn.XLOOKUP($A969,'Inflation Constants Table'!$A:$A,'Inflation Constants Table'!$B:$B,0))),0)</f>
        <v>0</v>
      </c>
      <c r="I969" s="23">
        <f>ROUND(IF($A969 ='Inflation Constants Table'!$E$1,F969,F969*(_xlfn.XLOOKUP($A969,'Inflation Constants Table'!$A:$A,'Inflation Constants Table'!$B:$B,0))),0)</f>
        <v>0</v>
      </c>
      <c r="J969" s="23">
        <f>ROUND(IF($A969 ='Inflation Constants Table'!$E$1,G969,G969*(_xlfn.XLOOKUP($A969,'Inflation Constants Table'!$A:$A,'Inflation Constants Table'!$B:$B,0))),0)</f>
        <v>0</v>
      </c>
      <c r="K969" s="19">
        <f t="shared" si="47"/>
        <v>0</v>
      </c>
      <c r="L969" s="73">
        <f>_xlfn.XLOOKUP(A969,'SAPD GF as Pct of COSA GF'!A:A,'SAPD GF as Pct of COSA GF'!C:C)</f>
        <v>1610819494</v>
      </c>
      <c r="M969" s="19">
        <f t="shared" si="48"/>
        <v>0</v>
      </c>
    </row>
    <row r="970" spans="1:13" s="62" customFormat="1">
      <c r="A970" s="62">
        <v>2020</v>
      </c>
      <c r="B970" s="62" t="s">
        <v>224</v>
      </c>
      <c r="C970" s="60" t="s">
        <v>130</v>
      </c>
      <c r="D970" s="61" t="s">
        <v>153</v>
      </c>
      <c r="E970" s="66"/>
      <c r="F970" s="65">
        <v>4463</v>
      </c>
      <c r="G970" s="65">
        <f t="shared" si="46"/>
        <v>4463</v>
      </c>
      <c r="H970" s="23">
        <f>ROUND(IF($A970 ='Inflation Constants Table'!$E$1,E970,E970*(_xlfn.XLOOKUP($A970,'Inflation Constants Table'!$A:$A,'Inflation Constants Table'!$B:$B,0))),0)</f>
        <v>0</v>
      </c>
      <c r="I970" s="23">
        <f>ROUND(IF($A970 ='Inflation Constants Table'!$E$1,F970,F970*(_xlfn.XLOOKUP($A970,'Inflation Constants Table'!$A:$A,'Inflation Constants Table'!$B:$B,0))),0)</f>
        <v>5623</v>
      </c>
      <c r="J970" s="23">
        <f>ROUND(IF($A970 ='Inflation Constants Table'!$E$1,G970,G970*(_xlfn.XLOOKUP($A970,'Inflation Constants Table'!$A:$A,'Inflation Constants Table'!$B:$B,0))),0)</f>
        <v>5623</v>
      </c>
      <c r="K970" s="19">
        <f t="shared" si="47"/>
        <v>0</v>
      </c>
      <c r="L970" s="73">
        <f>_xlfn.XLOOKUP(A970,'SAPD GF as Pct of COSA GF'!A:A,'SAPD GF as Pct of COSA GF'!C:C)</f>
        <v>1610819494</v>
      </c>
      <c r="M970" s="19">
        <f t="shared" si="48"/>
        <v>3.4907697733635699E-6</v>
      </c>
    </row>
    <row r="971" spans="1:13">
      <c r="A971">
        <v>2021</v>
      </c>
      <c r="B971" t="s">
        <v>224</v>
      </c>
      <c r="C971" s="59" t="s">
        <v>130</v>
      </c>
      <c r="D971" s="25" t="s">
        <v>158</v>
      </c>
      <c r="F971" s="65">
        <v>3892</v>
      </c>
      <c r="G971" s="65">
        <f t="shared" si="46"/>
        <v>3892</v>
      </c>
      <c r="H971" s="23">
        <f>ROUND(IF($A971 ='Inflation Constants Table'!$E$1,E971,E971*(_xlfn.XLOOKUP($A971,'Inflation Constants Table'!$A:$A,'Inflation Constants Table'!$B:$B,0))),0)</f>
        <v>0</v>
      </c>
      <c r="I971" s="23">
        <f>ROUND(IF($A971 ='Inflation Constants Table'!$E$1,F971,F971*(_xlfn.XLOOKUP($A971,'Inflation Constants Table'!$A:$A,'Inflation Constants Table'!$B:$B,0))),0)</f>
        <v>4826</v>
      </c>
      <c r="J971" s="23">
        <f>ROUND(IF($A971 ='Inflation Constants Table'!$E$1,G971,G971*(_xlfn.XLOOKUP($A971,'Inflation Constants Table'!$A:$A,'Inflation Constants Table'!$B:$B,0))),0)</f>
        <v>4826</v>
      </c>
      <c r="K971" s="19">
        <f t="shared" si="47"/>
        <v>0</v>
      </c>
      <c r="L971" s="73">
        <f>_xlfn.XLOOKUP(A971,'SAPD GF as Pct of COSA GF'!A:A,'SAPD GF as Pct of COSA GF'!C:C)</f>
        <v>1596310579</v>
      </c>
      <c r="M971" s="19">
        <f t="shared" si="48"/>
        <v>3.0232212098871267E-6</v>
      </c>
    </row>
    <row r="972" spans="1:13">
      <c r="A972">
        <v>2021</v>
      </c>
      <c r="B972" t="s">
        <v>224</v>
      </c>
      <c r="C972" s="59" t="s">
        <v>130</v>
      </c>
      <c r="D972" s="25" t="s">
        <v>140</v>
      </c>
      <c r="F972" s="65">
        <v>5150</v>
      </c>
      <c r="G972" s="65">
        <f t="shared" si="46"/>
        <v>5150</v>
      </c>
      <c r="H972" s="23">
        <f>ROUND(IF($A972 ='Inflation Constants Table'!$E$1,E972,E972*(_xlfn.XLOOKUP($A972,'Inflation Constants Table'!$A:$A,'Inflation Constants Table'!$B:$B,0))),0)</f>
        <v>0</v>
      </c>
      <c r="I972" s="23">
        <f>ROUND(IF($A972 ='Inflation Constants Table'!$E$1,F972,F972*(_xlfn.XLOOKUP($A972,'Inflation Constants Table'!$A:$A,'Inflation Constants Table'!$B:$B,0))),0)</f>
        <v>6386</v>
      </c>
      <c r="J972" s="23">
        <f>ROUND(IF($A972 ='Inflation Constants Table'!$E$1,G972,G972*(_xlfn.XLOOKUP($A972,'Inflation Constants Table'!$A:$A,'Inflation Constants Table'!$B:$B,0))),0)</f>
        <v>6386</v>
      </c>
      <c r="K972" s="19">
        <f t="shared" si="47"/>
        <v>0</v>
      </c>
      <c r="L972" s="73">
        <f>_xlfn.XLOOKUP(A972,'SAPD GF as Pct of COSA GF'!A:A,'SAPD GF as Pct of COSA GF'!C:C)</f>
        <v>1596310579</v>
      </c>
      <c r="M972" s="19">
        <f t="shared" si="48"/>
        <v>4.0004746469828409E-6</v>
      </c>
    </row>
    <row r="973" spans="1:13">
      <c r="A973">
        <v>2021</v>
      </c>
      <c r="B973" t="s">
        <v>224</v>
      </c>
      <c r="C973" s="59" t="s">
        <v>130</v>
      </c>
      <c r="D973" s="25" t="s">
        <v>147</v>
      </c>
      <c r="F973" s="65">
        <v>16681</v>
      </c>
      <c r="G973" s="65">
        <f t="shared" si="46"/>
        <v>16681</v>
      </c>
      <c r="H973" s="23">
        <f>ROUND(IF($A973 ='Inflation Constants Table'!$E$1,E973,E973*(_xlfn.XLOOKUP($A973,'Inflation Constants Table'!$A:$A,'Inflation Constants Table'!$B:$B,0))),0)</f>
        <v>0</v>
      </c>
      <c r="I973" s="23">
        <f>ROUND(IF($A973 ='Inflation Constants Table'!$E$1,F973,F973*(_xlfn.XLOOKUP($A973,'Inflation Constants Table'!$A:$A,'Inflation Constants Table'!$B:$B,0))),0)</f>
        <v>20684</v>
      </c>
      <c r="J973" s="23">
        <f>ROUND(IF($A973 ='Inflation Constants Table'!$E$1,G973,G973*(_xlfn.XLOOKUP($A973,'Inflation Constants Table'!$A:$A,'Inflation Constants Table'!$B:$B,0))),0)</f>
        <v>20684</v>
      </c>
      <c r="K973" s="19">
        <f t="shared" si="47"/>
        <v>0</v>
      </c>
      <c r="L973" s="73">
        <f>_xlfn.XLOOKUP(A973,'SAPD GF as Pct of COSA GF'!A:A,'SAPD GF as Pct of COSA GF'!C:C)</f>
        <v>1596310579</v>
      </c>
      <c r="M973" s="19">
        <f t="shared" si="48"/>
        <v>1.295737826467164E-5</v>
      </c>
    </row>
    <row r="974" spans="1:13">
      <c r="A974">
        <v>2021</v>
      </c>
      <c r="B974" t="s">
        <v>224</v>
      </c>
      <c r="C974" s="59" t="s">
        <v>130</v>
      </c>
      <c r="D974" s="25" t="s">
        <v>131</v>
      </c>
      <c r="F974" s="65">
        <v>8300</v>
      </c>
      <c r="G974" s="65">
        <f t="shared" si="46"/>
        <v>8300</v>
      </c>
      <c r="H974" s="23">
        <f>ROUND(IF($A974 ='Inflation Constants Table'!$E$1,E974,E974*(_xlfn.XLOOKUP($A974,'Inflation Constants Table'!$A:$A,'Inflation Constants Table'!$B:$B,0))),0)</f>
        <v>0</v>
      </c>
      <c r="I974" s="23">
        <f>ROUND(IF($A974 ='Inflation Constants Table'!$E$1,F974,F974*(_xlfn.XLOOKUP($A974,'Inflation Constants Table'!$A:$A,'Inflation Constants Table'!$B:$B,0))),0)</f>
        <v>10292</v>
      </c>
      <c r="J974" s="23">
        <f>ROUND(IF($A974 ='Inflation Constants Table'!$E$1,G974,G974*(_xlfn.XLOOKUP($A974,'Inflation Constants Table'!$A:$A,'Inflation Constants Table'!$B:$B,0))),0)</f>
        <v>10292</v>
      </c>
      <c r="K974" s="19">
        <f t="shared" si="47"/>
        <v>0</v>
      </c>
      <c r="L974" s="73">
        <f>_xlfn.XLOOKUP(A974,'SAPD GF as Pct of COSA GF'!A:A,'SAPD GF as Pct of COSA GF'!C:C)</f>
        <v>1596310579</v>
      </c>
      <c r="M974" s="19">
        <f t="shared" si="48"/>
        <v>6.4473669067878799E-6</v>
      </c>
    </row>
    <row r="975" spans="1:13">
      <c r="A975">
        <v>2021</v>
      </c>
      <c r="B975" t="s">
        <v>224</v>
      </c>
      <c r="C975" s="59" t="s">
        <v>130</v>
      </c>
      <c r="D975" s="25" t="s">
        <v>132</v>
      </c>
      <c r="F975" s="65">
        <v>24916</v>
      </c>
      <c r="G975" s="65">
        <f t="shared" si="46"/>
        <v>24916</v>
      </c>
      <c r="H975" s="23">
        <f>ROUND(IF($A975 ='Inflation Constants Table'!$E$1,E975,E975*(_xlfn.XLOOKUP($A975,'Inflation Constants Table'!$A:$A,'Inflation Constants Table'!$B:$B,0))),0)</f>
        <v>0</v>
      </c>
      <c r="I975" s="23">
        <f>ROUND(IF($A975 ='Inflation Constants Table'!$E$1,F975,F975*(_xlfn.XLOOKUP($A975,'Inflation Constants Table'!$A:$A,'Inflation Constants Table'!$B:$B,0))),0)</f>
        <v>30896</v>
      </c>
      <c r="J975" s="23">
        <f>ROUND(IF($A975 ='Inflation Constants Table'!$E$1,G975,G975*(_xlfn.XLOOKUP($A975,'Inflation Constants Table'!$A:$A,'Inflation Constants Table'!$B:$B,0))),0)</f>
        <v>30896</v>
      </c>
      <c r="K975" s="19">
        <f t="shared" si="47"/>
        <v>0</v>
      </c>
      <c r="L975" s="73">
        <f>_xlfn.XLOOKUP(A975,'SAPD GF as Pct of COSA GF'!A:A,'SAPD GF as Pct of COSA GF'!C:C)</f>
        <v>1596310579</v>
      </c>
      <c r="M975" s="19">
        <f t="shared" si="48"/>
        <v>1.9354629610582818E-5</v>
      </c>
    </row>
    <row r="976" spans="1:13">
      <c r="A976">
        <v>2021</v>
      </c>
      <c r="B976" t="s">
        <v>224</v>
      </c>
      <c r="C976" s="59" t="s">
        <v>130</v>
      </c>
      <c r="D976" s="25" t="s">
        <v>152</v>
      </c>
      <c r="F976" s="65">
        <v>575</v>
      </c>
      <c r="G976" s="65">
        <f t="shared" si="46"/>
        <v>575</v>
      </c>
      <c r="H976" s="23">
        <f>ROUND(IF($A976 ='Inflation Constants Table'!$E$1,E976,E976*(_xlfn.XLOOKUP($A976,'Inflation Constants Table'!$A:$A,'Inflation Constants Table'!$B:$B,0))),0)</f>
        <v>0</v>
      </c>
      <c r="I976" s="23">
        <f>ROUND(IF($A976 ='Inflation Constants Table'!$E$1,F976,F976*(_xlfn.XLOOKUP($A976,'Inflation Constants Table'!$A:$A,'Inflation Constants Table'!$B:$B,0))),0)</f>
        <v>713</v>
      </c>
      <c r="J976" s="23">
        <f>ROUND(IF($A976 ='Inflation Constants Table'!$E$1,G976,G976*(_xlfn.XLOOKUP($A976,'Inflation Constants Table'!$A:$A,'Inflation Constants Table'!$B:$B,0))),0)</f>
        <v>713</v>
      </c>
      <c r="K976" s="19">
        <f t="shared" si="47"/>
        <v>0</v>
      </c>
      <c r="L976" s="73">
        <f>_xlfn.XLOOKUP(A976,'SAPD GF as Pct of COSA GF'!A:A,'SAPD GF as Pct of COSA GF'!C:C)</f>
        <v>1596310579</v>
      </c>
      <c r="M976" s="19">
        <f t="shared" si="48"/>
        <v>4.4665493631361819E-7</v>
      </c>
    </row>
    <row r="977" spans="1:13">
      <c r="A977">
        <v>2021</v>
      </c>
      <c r="B977" t="s">
        <v>224</v>
      </c>
      <c r="C977" s="59" t="s">
        <v>130</v>
      </c>
      <c r="D977" s="25" t="s">
        <v>146</v>
      </c>
      <c r="F977" s="65">
        <v>20400</v>
      </c>
      <c r="G977" s="65">
        <f t="shared" si="46"/>
        <v>20400</v>
      </c>
      <c r="H977" s="23">
        <f>ROUND(IF($A977 ='Inflation Constants Table'!$E$1,E977,E977*(_xlfn.XLOOKUP($A977,'Inflation Constants Table'!$A:$A,'Inflation Constants Table'!$B:$B,0))),0)</f>
        <v>0</v>
      </c>
      <c r="I977" s="23">
        <f>ROUND(IF($A977 ='Inflation Constants Table'!$E$1,F977,F977*(_xlfn.XLOOKUP($A977,'Inflation Constants Table'!$A:$A,'Inflation Constants Table'!$B:$B,0))),0)</f>
        <v>25296</v>
      </c>
      <c r="J977" s="23">
        <f>ROUND(IF($A977 ='Inflation Constants Table'!$E$1,G977,G977*(_xlfn.XLOOKUP($A977,'Inflation Constants Table'!$A:$A,'Inflation Constants Table'!$B:$B,0))),0)</f>
        <v>25296</v>
      </c>
      <c r="K977" s="19">
        <f t="shared" si="47"/>
        <v>0</v>
      </c>
      <c r="L977" s="73">
        <f>_xlfn.XLOOKUP(A977,'SAPD GF as Pct of COSA GF'!A:A,'SAPD GF as Pct of COSA GF'!C:C)</f>
        <v>1596310579</v>
      </c>
      <c r="M977" s="19">
        <f t="shared" si="48"/>
        <v>1.5846540349213586E-5</v>
      </c>
    </row>
    <row r="978" spans="1:13">
      <c r="A978">
        <v>2021</v>
      </c>
      <c r="B978" t="s">
        <v>224</v>
      </c>
      <c r="C978" s="59" t="s">
        <v>130</v>
      </c>
      <c r="D978" s="25" t="s">
        <v>145</v>
      </c>
      <c r="F978" s="65">
        <v>33842</v>
      </c>
      <c r="G978" s="65">
        <f t="shared" si="46"/>
        <v>33842</v>
      </c>
      <c r="H978" s="23">
        <f>ROUND(IF($A978 ='Inflation Constants Table'!$E$1,E978,E978*(_xlfn.XLOOKUP($A978,'Inflation Constants Table'!$A:$A,'Inflation Constants Table'!$B:$B,0))),0)</f>
        <v>0</v>
      </c>
      <c r="I978" s="23">
        <f>ROUND(IF($A978 ='Inflation Constants Table'!$E$1,F978,F978*(_xlfn.XLOOKUP($A978,'Inflation Constants Table'!$A:$A,'Inflation Constants Table'!$B:$B,0))),0)</f>
        <v>41964</v>
      </c>
      <c r="J978" s="23">
        <f>ROUND(IF($A978 ='Inflation Constants Table'!$E$1,G978,G978*(_xlfn.XLOOKUP($A978,'Inflation Constants Table'!$A:$A,'Inflation Constants Table'!$B:$B,0))),0)</f>
        <v>41964</v>
      </c>
      <c r="K978" s="19">
        <f t="shared" si="47"/>
        <v>0</v>
      </c>
      <c r="L978" s="73">
        <f>_xlfn.XLOOKUP(A978,'SAPD GF as Pct of COSA GF'!A:A,'SAPD GF as Pct of COSA GF'!C:C)</f>
        <v>1596310579</v>
      </c>
      <c r="M978" s="19">
        <f t="shared" si="48"/>
        <v>2.6288117457874718E-5</v>
      </c>
    </row>
    <row r="979" spans="1:13">
      <c r="A979">
        <v>2021</v>
      </c>
      <c r="B979" t="s">
        <v>224</v>
      </c>
      <c r="C979" s="59" t="s">
        <v>130</v>
      </c>
      <c r="D979" s="25" t="s">
        <v>149</v>
      </c>
      <c r="F979" s="65">
        <v>3800</v>
      </c>
      <c r="G979" s="65">
        <f t="shared" si="46"/>
        <v>3800</v>
      </c>
      <c r="H979" s="23">
        <f>ROUND(IF($A979 ='Inflation Constants Table'!$E$1,E979,E979*(_xlfn.XLOOKUP($A979,'Inflation Constants Table'!$A:$A,'Inflation Constants Table'!$B:$B,0))),0)</f>
        <v>0</v>
      </c>
      <c r="I979" s="23">
        <f>ROUND(IF($A979 ='Inflation Constants Table'!$E$1,F979,F979*(_xlfn.XLOOKUP($A979,'Inflation Constants Table'!$A:$A,'Inflation Constants Table'!$B:$B,0))),0)</f>
        <v>4712</v>
      </c>
      <c r="J979" s="23">
        <f>ROUND(IF($A979 ='Inflation Constants Table'!$E$1,G979,G979*(_xlfn.XLOOKUP($A979,'Inflation Constants Table'!$A:$A,'Inflation Constants Table'!$B:$B,0))),0)</f>
        <v>4712</v>
      </c>
      <c r="K979" s="19">
        <f t="shared" si="47"/>
        <v>0</v>
      </c>
      <c r="L979" s="73">
        <f>_xlfn.XLOOKUP(A979,'SAPD GF as Pct of COSA GF'!A:A,'SAPD GF as Pct of COSA GF'!C:C)</f>
        <v>1596310579</v>
      </c>
      <c r="M979" s="19">
        <f t="shared" si="48"/>
        <v>2.9518065356378246E-6</v>
      </c>
    </row>
    <row r="980" spans="1:13">
      <c r="A980">
        <v>2021</v>
      </c>
      <c r="B980" t="s">
        <v>224</v>
      </c>
      <c r="C980" s="59" t="s">
        <v>130</v>
      </c>
      <c r="D980" s="25" t="s">
        <v>150</v>
      </c>
      <c r="F980" s="65">
        <v>97060</v>
      </c>
      <c r="G980" s="65">
        <f t="shared" si="46"/>
        <v>97060</v>
      </c>
      <c r="H980" s="23">
        <f>ROUND(IF($A980 ='Inflation Constants Table'!$E$1,E980,E980*(_xlfn.XLOOKUP($A980,'Inflation Constants Table'!$A:$A,'Inflation Constants Table'!$B:$B,0))),0)</f>
        <v>0</v>
      </c>
      <c r="I980" s="23">
        <f>ROUND(IF($A980 ='Inflation Constants Table'!$E$1,F980,F980*(_xlfn.XLOOKUP($A980,'Inflation Constants Table'!$A:$A,'Inflation Constants Table'!$B:$B,0))),0)</f>
        <v>120354</v>
      </c>
      <c r="J980" s="23">
        <f>ROUND(IF($A980 ='Inflation Constants Table'!$E$1,G980,G980*(_xlfn.XLOOKUP($A980,'Inflation Constants Table'!$A:$A,'Inflation Constants Table'!$B:$B,0))),0)</f>
        <v>120354</v>
      </c>
      <c r="K980" s="19">
        <f t="shared" si="47"/>
        <v>0</v>
      </c>
      <c r="L980" s="73">
        <f>_xlfn.XLOOKUP(A980,'SAPD GF as Pct of COSA GF'!A:A,'SAPD GF as Pct of COSA GF'!C:C)</f>
        <v>1596310579</v>
      </c>
      <c r="M980" s="19">
        <f t="shared" si="48"/>
        <v>7.5395102671934369E-5</v>
      </c>
    </row>
    <row r="981" spans="1:13">
      <c r="A981">
        <v>2021</v>
      </c>
      <c r="B981" t="s">
        <v>224</v>
      </c>
      <c r="C981" s="59" t="s">
        <v>130</v>
      </c>
      <c r="D981" s="25" t="s">
        <v>139</v>
      </c>
      <c r="F981" s="65">
        <v>900</v>
      </c>
      <c r="G981" s="65">
        <f t="shared" si="46"/>
        <v>900</v>
      </c>
      <c r="H981" s="23">
        <f>ROUND(IF($A981 ='Inflation Constants Table'!$E$1,E981,E981*(_xlfn.XLOOKUP($A981,'Inflation Constants Table'!$A:$A,'Inflation Constants Table'!$B:$B,0))),0)</f>
        <v>0</v>
      </c>
      <c r="I981" s="23">
        <f>ROUND(IF($A981 ='Inflation Constants Table'!$E$1,F981,F981*(_xlfn.XLOOKUP($A981,'Inflation Constants Table'!$A:$A,'Inflation Constants Table'!$B:$B,0))),0)</f>
        <v>1116</v>
      </c>
      <c r="J981" s="23">
        <f>ROUND(IF($A981 ='Inflation Constants Table'!$E$1,G981,G981*(_xlfn.XLOOKUP($A981,'Inflation Constants Table'!$A:$A,'Inflation Constants Table'!$B:$B,0))),0)</f>
        <v>1116</v>
      </c>
      <c r="K981" s="19">
        <f t="shared" si="47"/>
        <v>0</v>
      </c>
      <c r="L981" s="73">
        <f>_xlfn.XLOOKUP(A981,'SAPD GF as Pct of COSA GF'!A:A,'SAPD GF as Pct of COSA GF'!C:C)</f>
        <v>1596310579</v>
      </c>
      <c r="M981" s="19">
        <f t="shared" si="48"/>
        <v>6.9911207423001113E-7</v>
      </c>
    </row>
    <row r="982" spans="1:13">
      <c r="A982">
        <v>2021</v>
      </c>
      <c r="B982" t="s">
        <v>224</v>
      </c>
      <c r="C982" s="59" t="s">
        <v>130</v>
      </c>
      <c r="D982" s="25" t="s">
        <v>148</v>
      </c>
      <c r="F982" s="65">
        <v>0</v>
      </c>
      <c r="G982" s="65">
        <f t="shared" si="46"/>
        <v>0</v>
      </c>
      <c r="H982" s="23">
        <f>ROUND(IF($A982 ='Inflation Constants Table'!$E$1,E982,E982*(_xlfn.XLOOKUP($A982,'Inflation Constants Table'!$A:$A,'Inflation Constants Table'!$B:$B,0))),0)</f>
        <v>0</v>
      </c>
      <c r="I982" s="23">
        <f>ROUND(IF($A982 ='Inflation Constants Table'!$E$1,F982,F982*(_xlfn.XLOOKUP($A982,'Inflation Constants Table'!$A:$A,'Inflation Constants Table'!$B:$B,0))),0)</f>
        <v>0</v>
      </c>
      <c r="J982" s="23">
        <f>ROUND(IF($A982 ='Inflation Constants Table'!$E$1,G982,G982*(_xlfn.XLOOKUP($A982,'Inflation Constants Table'!$A:$A,'Inflation Constants Table'!$B:$B,0))),0)</f>
        <v>0</v>
      </c>
      <c r="K982" s="19">
        <f t="shared" si="47"/>
        <v>0</v>
      </c>
      <c r="L982" s="73">
        <f>_xlfn.XLOOKUP(A982,'SAPD GF as Pct of COSA GF'!A:A,'SAPD GF as Pct of COSA GF'!C:C)</f>
        <v>1596310579</v>
      </c>
      <c r="M982" s="19">
        <f t="shared" si="48"/>
        <v>0</v>
      </c>
    </row>
    <row r="983" spans="1:13">
      <c r="A983">
        <v>2021</v>
      </c>
      <c r="B983" s="62" t="s">
        <v>224</v>
      </c>
      <c r="C983" s="60" t="s">
        <v>130</v>
      </c>
      <c r="D983" s="61" t="s">
        <v>153</v>
      </c>
      <c r="F983" s="65">
        <v>4463</v>
      </c>
      <c r="G983" s="65">
        <f t="shared" si="46"/>
        <v>4463</v>
      </c>
      <c r="H983" s="23">
        <f>ROUND(IF($A983 ='Inflation Constants Table'!$E$1,E983,E983*(_xlfn.XLOOKUP($A983,'Inflation Constants Table'!$A:$A,'Inflation Constants Table'!$B:$B,0))),0)</f>
        <v>0</v>
      </c>
      <c r="I983" s="23">
        <f>ROUND(IF($A983 ='Inflation Constants Table'!$E$1,F983,F983*(_xlfn.XLOOKUP($A983,'Inflation Constants Table'!$A:$A,'Inflation Constants Table'!$B:$B,0))),0)</f>
        <v>5534</v>
      </c>
      <c r="J983" s="23">
        <f>ROUND(IF($A983 ='Inflation Constants Table'!$E$1,G983,G983*(_xlfn.XLOOKUP($A983,'Inflation Constants Table'!$A:$A,'Inflation Constants Table'!$B:$B,0))),0)</f>
        <v>5534</v>
      </c>
      <c r="K983" s="19">
        <f t="shared" si="47"/>
        <v>0</v>
      </c>
      <c r="L983" s="73">
        <f>_xlfn.XLOOKUP(A983,'SAPD GF as Pct of COSA GF'!A:A,'SAPD GF as Pct of COSA GF'!C:C)</f>
        <v>1596310579</v>
      </c>
      <c r="M983" s="19">
        <f t="shared" si="48"/>
        <v>3.4667439236459511E-6</v>
      </c>
    </row>
    <row r="984" spans="1:13">
      <c r="A984">
        <v>2022</v>
      </c>
      <c r="B984" t="s">
        <v>224</v>
      </c>
      <c r="C984" s="59" t="s">
        <v>130</v>
      </c>
      <c r="D984" s="25" t="s">
        <v>158</v>
      </c>
      <c r="F984" s="65">
        <v>4292</v>
      </c>
      <c r="G984" s="65">
        <f t="shared" si="46"/>
        <v>4292</v>
      </c>
      <c r="H984" s="23">
        <f>ROUND(IF($A984 ='Inflation Constants Table'!$E$1,E984,E984*(_xlfn.XLOOKUP($A984,'Inflation Constants Table'!$A:$A,'Inflation Constants Table'!$B:$B,0))),0)</f>
        <v>0</v>
      </c>
      <c r="I984" s="23">
        <f>ROUND(IF($A984 ='Inflation Constants Table'!$E$1,F984,F984*(_xlfn.XLOOKUP($A984,'Inflation Constants Table'!$A:$A,'Inflation Constants Table'!$B:$B,0))),0)</f>
        <v>4936</v>
      </c>
      <c r="J984" s="23">
        <f>ROUND(IF($A984 ='Inflation Constants Table'!$E$1,G984,G984*(_xlfn.XLOOKUP($A984,'Inflation Constants Table'!$A:$A,'Inflation Constants Table'!$B:$B,0))),0)</f>
        <v>4936</v>
      </c>
      <c r="K984" s="19">
        <f t="shared" si="47"/>
        <v>0</v>
      </c>
      <c r="L984" s="73">
        <f>_xlfn.XLOOKUP(A984,'SAPD GF as Pct of COSA GF'!A:A,'SAPD GF as Pct of COSA GF'!C:C)</f>
        <v>1561144617</v>
      </c>
      <c r="M984" s="19">
        <f t="shared" si="48"/>
        <v>3.1617826729501514E-6</v>
      </c>
    </row>
    <row r="985" spans="1:13">
      <c r="A985">
        <v>2022</v>
      </c>
      <c r="B985" t="s">
        <v>224</v>
      </c>
      <c r="C985" s="59" t="s">
        <v>130</v>
      </c>
      <c r="D985" s="25" t="s">
        <v>140</v>
      </c>
      <c r="F985" s="65">
        <v>5150</v>
      </c>
      <c r="G985" s="65">
        <f t="shared" si="46"/>
        <v>5150</v>
      </c>
      <c r="H985" s="23">
        <f>ROUND(IF($A985 ='Inflation Constants Table'!$E$1,E985,E985*(_xlfn.XLOOKUP($A985,'Inflation Constants Table'!$A:$A,'Inflation Constants Table'!$B:$B,0))),0)</f>
        <v>0</v>
      </c>
      <c r="I985" s="23">
        <f>ROUND(IF($A985 ='Inflation Constants Table'!$E$1,F985,F985*(_xlfn.XLOOKUP($A985,'Inflation Constants Table'!$A:$A,'Inflation Constants Table'!$B:$B,0))),0)</f>
        <v>5923</v>
      </c>
      <c r="J985" s="23">
        <f>ROUND(IF($A985 ='Inflation Constants Table'!$E$1,G985,G985*(_xlfn.XLOOKUP($A985,'Inflation Constants Table'!$A:$A,'Inflation Constants Table'!$B:$B,0))),0)</f>
        <v>5923</v>
      </c>
      <c r="K985" s="19">
        <f t="shared" si="47"/>
        <v>0</v>
      </c>
      <c r="L985" s="73">
        <f>_xlfn.XLOOKUP(A985,'SAPD GF as Pct of COSA GF'!A:A,'SAPD GF as Pct of COSA GF'!C:C)</f>
        <v>1561144617</v>
      </c>
      <c r="M985" s="19">
        <f t="shared" si="48"/>
        <v>3.7940110964108072E-6</v>
      </c>
    </row>
    <row r="986" spans="1:13">
      <c r="A986">
        <v>2022</v>
      </c>
      <c r="B986" t="s">
        <v>224</v>
      </c>
      <c r="C986" s="59" t="s">
        <v>130</v>
      </c>
      <c r="D986" s="25" t="s">
        <v>147</v>
      </c>
      <c r="F986" s="65">
        <v>16681</v>
      </c>
      <c r="G986" s="65">
        <f t="shared" si="46"/>
        <v>16681</v>
      </c>
      <c r="H986" s="23">
        <f>ROUND(IF($A986 ='Inflation Constants Table'!$E$1,E986,E986*(_xlfn.XLOOKUP($A986,'Inflation Constants Table'!$A:$A,'Inflation Constants Table'!$B:$B,0))),0)</f>
        <v>0</v>
      </c>
      <c r="I986" s="23">
        <f>ROUND(IF($A986 ='Inflation Constants Table'!$E$1,F986,F986*(_xlfn.XLOOKUP($A986,'Inflation Constants Table'!$A:$A,'Inflation Constants Table'!$B:$B,0))),0)</f>
        <v>19183</v>
      </c>
      <c r="J986" s="23">
        <f>ROUND(IF($A986 ='Inflation Constants Table'!$E$1,G986,G986*(_xlfn.XLOOKUP($A986,'Inflation Constants Table'!$A:$A,'Inflation Constants Table'!$B:$B,0))),0)</f>
        <v>19183</v>
      </c>
      <c r="K986" s="19">
        <f t="shared" si="47"/>
        <v>0</v>
      </c>
      <c r="L986" s="73">
        <f>_xlfn.XLOOKUP(A986,'SAPD GF as Pct of COSA GF'!A:A,'SAPD GF as Pct of COSA GF'!C:C)</f>
        <v>1561144617</v>
      </c>
      <c r="M986" s="19">
        <f t="shared" si="48"/>
        <v>1.2287778973906554E-5</v>
      </c>
    </row>
    <row r="987" spans="1:13">
      <c r="A987">
        <v>2022</v>
      </c>
      <c r="B987" t="s">
        <v>224</v>
      </c>
      <c r="C987" s="59" t="s">
        <v>130</v>
      </c>
      <c r="D987" s="25" t="s">
        <v>131</v>
      </c>
      <c r="F987" s="65">
        <v>9200</v>
      </c>
      <c r="G987" s="65">
        <f t="shared" si="46"/>
        <v>9200</v>
      </c>
      <c r="H987" s="23">
        <f>ROUND(IF($A987 ='Inflation Constants Table'!$E$1,E987,E987*(_xlfn.XLOOKUP($A987,'Inflation Constants Table'!$A:$A,'Inflation Constants Table'!$B:$B,0))),0)</f>
        <v>0</v>
      </c>
      <c r="I987" s="23">
        <f>ROUND(IF($A987 ='Inflation Constants Table'!$E$1,F987,F987*(_xlfn.XLOOKUP($A987,'Inflation Constants Table'!$A:$A,'Inflation Constants Table'!$B:$B,0))),0)</f>
        <v>10580</v>
      </c>
      <c r="J987" s="23">
        <f>ROUND(IF($A987 ='Inflation Constants Table'!$E$1,G987,G987*(_xlfn.XLOOKUP($A987,'Inflation Constants Table'!$A:$A,'Inflation Constants Table'!$B:$B,0))),0)</f>
        <v>10580</v>
      </c>
      <c r="K987" s="19">
        <f t="shared" si="47"/>
        <v>0</v>
      </c>
      <c r="L987" s="73">
        <f>_xlfn.XLOOKUP(A987,'SAPD GF as Pct of COSA GF'!A:A,'SAPD GF as Pct of COSA GF'!C:C)</f>
        <v>1561144617</v>
      </c>
      <c r="M987" s="19">
        <f t="shared" si="48"/>
        <v>6.7770787438842384E-6</v>
      </c>
    </row>
    <row r="988" spans="1:13">
      <c r="A988">
        <v>2022</v>
      </c>
      <c r="B988" t="s">
        <v>224</v>
      </c>
      <c r="C988" s="59" t="s">
        <v>130</v>
      </c>
      <c r="D988" s="25" t="s">
        <v>132</v>
      </c>
      <c r="F988" s="65">
        <v>24976</v>
      </c>
      <c r="G988" s="65">
        <f t="shared" si="46"/>
        <v>24976</v>
      </c>
      <c r="H988" s="23">
        <f>ROUND(IF($A988 ='Inflation Constants Table'!$E$1,E988,E988*(_xlfn.XLOOKUP($A988,'Inflation Constants Table'!$A:$A,'Inflation Constants Table'!$B:$B,0))),0)</f>
        <v>0</v>
      </c>
      <c r="I988" s="23">
        <f>ROUND(IF($A988 ='Inflation Constants Table'!$E$1,F988,F988*(_xlfn.XLOOKUP($A988,'Inflation Constants Table'!$A:$A,'Inflation Constants Table'!$B:$B,0))),0)</f>
        <v>28722</v>
      </c>
      <c r="J988" s="23">
        <f>ROUND(IF($A988 ='Inflation Constants Table'!$E$1,G988,G988*(_xlfn.XLOOKUP($A988,'Inflation Constants Table'!$A:$A,'Inflation Constants Table'!$B:$B,0))),0)</f>
        <v>28722</v>
      </c>
      <c r="K988" s="19">
        <f t="shared" si="47"/>
        <v>0</v>
      </c>
      <c r="L988" s="73">
        <f>_xlfn.XLOOKUP(A988,'SAPD GF as Pct of COSA GF'!A:A,'SAPD GF as Pct of COSA GF'!C:C)</f>
        <v>1561144617</v>
      </c>
      <c r="M988" s="19">
        <f t="shared" si="48"/>
        <v>1.8398039289399156E-5</v>
      </c>
    </row>
    <row r="989" spans="1:13">
      <c r="A989">
        <v>2022</v>
      </c>
      <c r="B989" t="s">
        <v>224</v>
      </c>
      <c r="C989" s="59" t="s">
        <v>130</v>
      </c>
      <c r="D989" s="25" t="s">
        <v>152</v>
      </c>
      <c r="F989" s="65">
        <v>575</v>
      </c>
      <c r="G989" s="65">
        <f t="shared" si="46"/>
        <v>575</v>
      </c>
      <c r="H989" s="23">
        <f>ROUND(IF($A989 ='Inflation Constants Table'!$E$1,E989,E989*(_xlfn.XLOOKUP($A989,'Inflation Constants Table'!$A:$A,'Inflation Constants Table'!$B:$B,0))),0)</f>
        <v>0</v>
      </c>
      <c r="I989" s="23">
        <f>ROUND(IF($A989 ='Inflation Constants Table'!$E$1,F989,F989*(_xlfn.XLOOKUP($A989,'Inflation Constants Table'!$A:$A,'Inflation Constants Table'!$B:$B,0))),0)</f>
        <v>661</v>
      </c>
      <c r="J989" s="23">
        <f>ROUND(IF($A989 ='Inflation Constants Table'!$E$1,G989,G989*(_xlfn.XLOOKUP($A989,'Inflation Constants Table'!$A:$A,'Inflation Constants Table'!$B:$B,0))),0)</f>
        <v>661</v>
      </c>
      <c r="K989" s="19">
        <f t="shared" si="47"/>
        <v>0</v>
      </c>
      <c r="L989" s="73">
        <f>_xlfn.XLOOKUP(A989,'SAPD GF as Pct of COSA GF'!A:A,'SAPD GF as Pct of COSA GF'!C:C)</f>
        <v>1561144617</v>
      </c>
      <c r="M989" s="19">
        <f t="shared" si="48"/>
        <v>4.2340728258104739E-7</v>
      </c>
    </row>
    <row r="990" spans="1:13">
      <c r="A990">
        <v>2022</v>
      </c>
      <c r="B990" t="s">
        <v>224</v>
      </c>
      <c r="C990" s="59" t="s">
        <v>130</v>
      </c>
      <c r="D990" s="25" t="s">
        <v>146</v>
      </c>
      <c r="F990" s="65">
        <v>20400</v>
      </c>
      <c r="G990" s="65">
        <f t="shared" si="46"/>
        <v>20400</v>
      </c>
      <c r="H990" s="23">
        <f>ROUND(IF($A990 ='Inflation Constants Table'!$E$1,E990,E990*(_xlfn.XLOOKUP($A990,'Inflation Constants Table'!$A:$A,'Inflation Constants Table'!$B:$B,0))),0)</f>
        <v>0</v>
      </c>
      <c r="I990" s="23">
        <f>ROUND(IF($A990 ='Inflation Constants Table'!$E$1,F990,F990*(_xlfn.XLOOKUP($A990,'Inflation Constants Table'!$A:$A,'Inflation Constants Table'!$B:$B,0))),0)</f>
        <v>23460</v>
      </c>
      <c r="J990" s="23">
        <f>ROUND(IF($A990 ='Inflation Constants Table'!$E$1,G990,G990*(_xlfn.XLOOKUP($A990,'Inflation Constants Table'!$A:$A,'Inflation Constants Table'!$B:$B,0))),0)</f>
        <v>23460</v>
      </c>
      <c r="K990" s="19">
        <f t="shared" si="47"/>
        <v>0</v>
      </c>
      <c r="L990" s="73">
        <f>_xlfn.XLOOKUP(A990,'SAPD GF as Pct of COSA GF'!A:A,'SAPD GF as Pct of COSA GF'!C:C)</f>
        <v>1561144617</v>
      </c>
      <c r="M990" s="19">
        <f t="shared" si="48"/>
        <v>1.5027435475569398E-5</v>
      </c>
    </row>
    <row r="991" spans="1:13">
      <c r="A991">
        <v>2022</v>
      </c>
      <c r="B991" t="s">
        <v>224</v>
      </c>
      <c r="C991" s="59" t="s">
        <v>130</v>
      </c>
      <c r="D991" s="25" t="s">
        <v>145</v>
      </c>
      <c r="F991" s="65">
        <v>34742</v>
      </c>
      <c r="G991" s="65">
        <f t="shared" si="46"/>
        <v>34742</v>
      </c>
      <c r="H991" s="23">
        <f>ROUND(IF($A991 ='Inflation Constants Table'!$E$1,E991,E991*(_xlfn.XLOOKUP($A991,'Inflation Constants Table'!$A:$A,'Inflation Constants Table'!$B:$B,0))),0)</f>
        <v>0</v>
      </c>
      <c r="I991" s="23">
        <f>ROUND(IF($A991 ='Inflation Constants Table'!$E$1,F991,F991*(_xlfn.XLOOKUP($A991,'Inflation Constants Table'!$A:$A,'Inflation Constants Table'!$B:$B,0))),0)</f>
        <v>39953</v>
      </c>
      <c r="J991" s="23">
        <f>ROUND(IF($A991 ='Inflation Constants Table'!$E$1,G991,G991*(_xlfn.XLOOKUP($A991,'Inflation Constants Table'!$A:$A,'Inflation Constants Table'!$B:$B,0))),0)</f>
        <v>39953</v>
      </c>
      <c r="K991" s="19">
        <f t="shared" si="47"/>
        <v>0</v>
      </c>
      <c r="L991" s="73">
        <f>_xlfn.XLOOKUP(A991,'SAPD GF as Pct of COSA GF'!A:A,'SAPD GF as Pct of COSA GF'!C:C)</f>
        <v>1561144617</v>
      </c>
      <c r="M991" s="19">
        <f t="shared" si="48"/>
        <v>2.5592119759395744E-5</v>
      </c>
    </row>
    <row r="992" spans="1:13">
      <c r="A992">
        <v>2022</v>
      </c>
      <c r="B992" t="s">
        <v>224</v>
      </c>
      <c r="C992" s="59" t="s">
        <v>130</v>
      </c>
      <c r="D992" s="25" t="s">
        <v>149</v>
      </c>
      <c r="F992" s="65">
        <v>3800</v>
      </c>
      <c r="G992" s="65">
        <f t="shared" si="46"/>
        <v>3800</v>
      </c>
      <c r="H992" s="23">
        <f>ROUND(IF($A992 ='Inflation Constants Table'!$E$1,E992,E992*(_xlfn.XLOOKUP($A992,'Inflation Constants Table'!$A:$A,'Inflation Constants Table'!$B:$B,0))),0)</f>
        <v>0</v>
      </c>
      <c r="I992" s="23">
        <f>ROUND(IF($A992 ='Inflation Constants Table'!$E$1,F992,F992*(_xlfn.XLOOKUP($A992,'Inflation Constants Table'!$A:$A,'Inflation Constants Table'!$B:$B,0))),0)</f>
        <v>4370</v>
      </c>
      <c r="J992" s="23">
        <f>ROUND(IF($A992 ='Inflation Constants Table'!$E$1,G992,G992*(_xlfn.XLOOKUP($A992,'Inflation Constants Table'!$A:$A,'Inflation Constants Table'!$B:$B,0))),0)</f>
        <v>4370</v>
      </c>
      <c r="K992" s="19">
        <f t="shared" si="47"/>
        <v>0</v>
      </c>
      <c r="L992" s="73">
        <f>_xlfn.XLOOKUP(A992,'SAPD GF as Pct of COSA GF'!A:A,'SAPD GF as Pct of COSA GF'!C:C)</f>
        <v>1561144617</v>
      </c>
      <c r="M992" s="19">
        <f t="shared" si="48"/>
        <v>2.7992281768217507E-6</v>
      </c>
    </row>
    <row r="993" spans="1:13">
      <c r="A993">
        <v>2022</v>
      </c>
      <c r="B993" t="s">
        <v>224</v>
      </c>
      <c r="C993" s="59" t="s">
        <v>130</v>
      </c>
      <c r="D993" s="25" t="s">
        <v>150</v>
      </c>
      <c r="F993" s="65">
        <v>100000</v>
      </c>
      <c r="G993" s="65">
        <f t="shared" si="46"/>
        <v>100000</v>
      </c>
      <c r="H993" s="23">
        <f>ROUND(IF($A993 ='Inflation Constants Table'!$E$1,E993,E993*(_xlfn.XLOOKUP($A993,'Inflation Constants Table'!$A:$A,'Inflation Constants Table'!$B:$B,0))),0)</f>
        <v>0</v>
      </c>
      <c r="I993" s="23">
        <f>ROUND(IF($A993 ='Inflation Constants Table'!$E$1,F993,F993*(_xlfn.XLOOKUP($A993,'Inflation Constants Table'!$A:$A,'Inflation Constants Table'!$B:$B,0))),0)</f>
        <v>115000</v>
      </c>
      <c r="J993" s="23">
        <f>ROUND(IF($A993 ='Inflation Constants Table'!$E$1,G993,G993*(_xlfn.XLOOKUP($A993,'Inflation Constants Table'!$A:$A,'Inflation Constants Table'!$B:$B,0))),0)</f>
        <v>115000</v>
      </c>
      <c r="K993" s="19">
        <f t="shared" si="47"/>
        <v>0</v>
      </c>
      <c r="L993" s="73">
        <f>_xlfn.XLOOKUP(A993,'SAPD GF as Pct of COSA GF'!A:A,'SAPD GF as Pct of COSA GF'!C:C)</f>
        <v>1561144617</v>
      </c>
      <c r="M993" s="19">
        <f t="shared" si="48"/>
        <v>7.366389939004607E-5</v>
      </c>
    </row>
    <row r="994" spans="1:13">
      <c r="A994">
        <v>2022</v>
      </c>
      <c r="B994" t="s">
        <v>224</v>
      </c>
      <c r="C994" s="59" t="s">
        <v>130</v>
      </c>
      <c r="D994" s="25" t="s">
        <v>139</v>
      </c>
      <c r="F994" s="65">
        <v>900</v>
      </c>
      <c r="G994" s="65">
        <f t="shared" si="46"/>
        <v>900</v>
      </c>
      <c r="H994" s="23">
        <f>ROUND(IF($A994 ='Inflation Constants Table'!$E$1,E994,E994*(_xlfn.XLOOKUP($A994,'Inflation Constants Table'!$A:$A,'Inflation Constants Table'!$B:$B,0))),0)</f>
        <v>0</v>
      </c>
      <c r="I994" s="23">
        <f>ROUND(IF($A994 ='Inflation Constants Table'!$E$1,F994,F994*(_xlfn.XLOOKUP($A994,'Inflation Constants Table'!$A:$A,'Inflation Constants Table'!$B:$B,0))),0)</f>
        <v>1035</v>
      </c>
      <c r="J994" s="23">
        <f>ROUND(IF($A994 ='Inflation Constants Table'!$E$1,G994,G994*(_xlfn.XLOOKUP($A994,'Inflation Constants Table'!$A:$A,'Inflation Constants Table'!$B:$B,0))),0)</f>
        <v>1035</v>
      </c>
      <c r="K994" s="19">
        <f t="shared" si="47"/>
        <v>0</v>
      </c>
      <c r="L994" s="73">
        <f>_xlfn.XLOOKUP(A994,'SAPD GF as Pct of COSA GF'!A:A,'SAPD GF as Pct of COSA GF'!C:C)</f>
        <v>1561144617</v>
      </c>
      <c r="M994" s="19">
        <f t="shared" si="48"/>
        <v>6.6297509451041455E-7</v>
      </c>
    </row>
    <row r="995" spans="1:13">
      <c r="A995">
        <v>2022</v>
      </c>
      <c r="B995" t="s">
        <v>224</v>
      </c>
      <c r="C995" s="59" t="s">
        <v>130</v>
      </c>
      <c r="D995" s="25" t="s">
        <v>148</v>
      </c>
      <c r="F995" s="65">
        <v>0</v>
      </c>
      <c r="G995" s="65">
        <f t="shared" si="46"/>
        <v>0</v>
      </c>
      <c r="H995" s="23">
        <f>ROUND(IF($A995 ='Inflation Constants Table'!$E$1,E995,E995*(_xlfn.XLOOKUP($A995,'Inflation Constants Table'!$A:$A,'Inflation Constants Table'!$B:$B,0))),0)</f>
        <v>0</v>
      </c>
      <c r="I995" s="23">
        <f>ROUND(IF($A995 ='Inflation Constants Table'!$E$1,F995,F995*(_xlfn.XLOOKUP($A995,'Inflation Constants Table'!$A:$A,'Inflation Constants Table'!$B:$B,0))),0)</f>
        <v>0</v>
      </c>
      <c r="J995" s="23">
        <f>ROUND(IF($A995 ='Inflation Constants Table'!$E$1,G995,G995*(_xlfn.XLOOKUP($A995,'Inflation Constants Table'!$A:$A,'Inflation Constants Table'!$B:$B,0))),0)</f>
        <v>0</v>
      </c>
      <c r="K995" s="19">
        <f t="shared" si="47"/>
        <v>0</v>
      </c>
      <c r="L995" s="73">
        <f>_xlfn.XLOOKUP(A995,'SAPD GF as Pct of COSA GF'!A:A,'SAPD GF as Pct of COSA GF'!C:C)</f>
        <v>1561144617</v>
      </c>
      <c r="M995" s="19">
        <f t="shared" si="48"/>
        <v>0</v>
      </c>
    </row>
    <row r="996" spans="1:13">
      <c r="A996">
        <v>2022</v>
      </c>
      <c r="B996" s="62" t="s">
        <v>224</v>
      </c>
      <c r="C996" s="60" t="s">
        <v>130</v>
      </c>
      <c r="D996" s="61" t="s">
        <v>153</v>
      </c>
      <c r="F996" s="65">
        <v>4463</v>
      </c>
      <c r="G996" s="65">
        <f t="shared" si="46"/>
        <v>4463</v>
      </c>
      <c r="H996" s="23">
        <f>ROUND(IF($A996 ='Inflation Constants Table'!$E$1,E996,E996*(_xlfn.XLOOKUP($A996,'Inflation Constants Table'!$A:$A,'Inflation Constants Table'!$B:$B,0))),0)</f>
        <v>0</v>
      </c>
      <c r="I996" s="23">
        <f>ROUND(IF($A996 ='Inflation Constants Table'!$E$1,F996,F996*(_xlfn.XLOOKUP($A996,'Inflation Constants Table'!$A:$A,'Inflation Constants Table'!$B:$B,0))),0)</f>
        <v>5132</v>
      </c>
      <c r="J996" s="23">
        <f>ROUND(IF($A996 ='Inflation Constants Table'!$E$1,G996,G996*(_xlfn.XLOOKUP($A996,'Inflation Constants Table'!$A:$A,'Inflation Constants Table'!$B:$B,0))),0)</f>
        <v>5132</v>
      </c>
      <c r="K996" s="19">
        <f t="shared" si="47"/>
        <v>0</v>
      </c>
      <c r="L996" s="73">
        <f>_xlfn.XLOOKUP(A996,'SAPD GF as Pct of COSA GF'!A:A,'SAPD GF as Pct of COSA GF'!C:C)</f>
        <v>1561144617</v>
      </c>
      <c r="M996" s="19">
        <f t="shared" si="48"/>
        <v>3.2873315797366643E-6</v>
      </c>
    </row>
    <row r="997" spans="1:13">
      <c r="A997">
        <v>2023</v>
      </c>
      <c r="B997" t="s">
        <v>224</v>
      </c>
      <c r="C997" s="59" t="s">
        <v>130</v>
      </c>
      <c r="D997" s="25" t="s">
        <v>158</v>
      </c>
      <c r="F997" s="65">
        <v>4292</v>
      </c>
      <c r="G997" s="65">
        <f t="shared" si="46"/>
        <v>4292</v>
      </c>
      <c r="H997" s="23">
        <f>ROUND(IF($A997 ='Inflation Constants Table'!$E$1,E997,E997*(_xlfn.XLOOKUP($A997,'Inflation Constants Table'!$A:$A,'Inflation Constants Table'!$B:$B,0))),0)</f>
        <v>0</v>
      </c>
      <c r="I997" s="23">
        <f>ROUND(IF($A997 ='Inflation Constants Table'!$E$1,F997,F997*(_xlfn.XLOOKUP($A997,'Inflation Constants Table'!$A:$A,'Inflation Constants Table'!$B:$B,0))),0)</f>
        <v>4635</v>
      </c>
      <c r="J997" s="23">
        <f>ROUND(IF($A997 ='Inflation Constants Table'!$E$1,G997,G997*(_xlfn.XLOOKUP($A997,'Inflation Constants Table'!$A:$A,'Inflation Constants Table'!$B:$B,0))),0)</f>
        <v>4635</v>
      </c>
      <c r="K997" s="19">
        <f t="shared" si="47"/>
        <v>0</v>
      </c>
      <c r="L997" s="73">
        <f>_xlfn.XLOOKUP(A997,'SAPD GF as Pct of COSA GF'!A:A,'SAPD GF as Pct of COSA GF'!C:C)</f>
        <v>1631636678</v>
      </c>
      <c r="M997" s="19">
        <f t="shared" si="48"/>
        <v>2.8407059380899747E-6</v>
      </c>
    </row>
    <row r="998" spans="1:13">
      <c r="A998">
        <v>2023</v>
      </c>
      <c r="B998" t="s">
        <v>224</v>
      </c>
      <c r="C998" s="59" t="s">
        <v>130</v>
      </c>
      <c r="D998" s="25" t="s">
        <v>140</v>
      </c>
      <c r="F998" s="65">
        <v>5150</v>
      </c>
      <c r="G998" s="65">
        <f t="shared" si="46"/>
        <v>5150</v>
      </c>
      <c r="H998" s="23">
        <f>ROUND(IF($A998 ='Inflation Constants Table'!$E$1,E998,E998*(_xlfn.XLOOKUP($A998,'Inflation Constants Table'!$A:$A,'Inflation Constants Table'!$B:$B,0))),0)</f>
        <v>0</v>
      </c>
      <c r="I998" s="23">
        <f>ROUND(IF($A998 ='Inflation Constants Table'!$E$1,F998,F998*(_xlfn.XLOOKUP($A998,'Inflation Constants Table'!$A:$A,'Inflation Constants Table'!$B:$B,0))),0)</f>
        <v>5562</v>
      </c>
      <c r="J998" s="23">
        <f>ROUND(IF($A998 ='Inflation Constants Table'!$E$1,G998,G998*(_xlfn.XLOOKUP($A998,'Inflation Constants Table'!$A:$A,'Inflation Constants Table'!$B:$B,0))),0)</f>
        <v>5562</v>
      </c>
      <c r="K998" s="19">
        <f t="shared" si="47"/>
        <v>0</v>
      </c>
      <c r="L998" s="73">
        <f>_xlfn.XLOOKUP(A998,'SAPD GF as Pct of COSA GF'!A:A,'SAPD GF as Pct of COSA GF'!C:C)</f>
        <v>1631636678</v>
      </c>
      <c r="M998" s="19">
        <f t="shared" si="48"/>
        <v>3.4088471257079697E-6</v>
      </c>
    </row>
    <row r="999" spans="1:13">
      <c r="A999">
        <v>2023</v>
      </c>
      <c r="B999" t="s">
        <v>224</v>
      </c>
      <c r="C999" s="59" t="s">
        <v>130</v>
      </c>
      <c r="D999" s="25" t="s">
        <v>147</v>
      </c>
      <c r="F999" s="65">
        <v>16681</v>
      </c>
      <c r="G999" s="65">
        <f t="shared" si="46"/>
        <v>16681</v>
      </c>
      <c r="H999" s="23">
        <f>ROUND(IF($A999 ='Inflation Constants Table'!$E$1,E999,E999*(_xlfn.XLOOKUP($A999,'Inflation Constants Table'!$A:$A,'Inflation Constants Table'!$B:$B,0))),0)</f>
        <v>0</v>
      </c>
      <c r="I999" s="23">
        <f>ROUND(IF($A999 ='Inflation Constants Table'!$E$1,F999,F999*(_xlfn.XLOOKUP($A999,'Inflation Constants Table'!$A:$A,'Inflation Constants Table'!$B:$B,0))),0)</f>
        <v>18015</v>
      </c>
      <c r="J999" s="23">
        <f>ROUND(IF($A999 ='Inflation Constants Table'!$E$1,G999,G999*(_xlfn.XLOOKUP($A999,'Inflation Constants Table'!$A:$A,'Inflation Constants Table'!$B:$B,0))),0)</f>
        <v>18015</v>
      </c>
      <c r="K999" s="19">
        <f t="shared" si="47"/>
        <v>0</v>
      </c>
      <c r="L999" s="73">
        <f>_xlfn.XLOOKUP(A999,'SAPD GF as Pct of COSA GF'!A:A,'SAPD GF as Pct of COSA GF'!C:C)</f>
        <v>1631636678</v>
      </c>
      <c r="M999" s="19">
        <f t="shared" si="48"/>
        <v>1.104106094383838E-5</v>
      </c>
    </row>
    <row r="1000" spans="1:13">
      <c r="A1000">
        <v>2023</v>
      </c>
      <c r="B1000" t="s">
        <v>224</v>
      </c>
      <c r="C1000" s="59" t="s">
        <v>130</v>
      </c>
      <c r="D1000" s="25" t="s">
        <v>131</v>
      </c>
      <c r="F1000" s="65">
        <v>9200</v>
      </c>
      <c r="G1000" s="65">
        <f t="shared" si="46"/>
        <v>9200</v>
      </c>
      <c r="H1000" s="23">
        <f>ROUND(IF($A1000 ='Inflation Constants Table'!$E$1,E1000,E1000*(_xlfn.XLOOKUP($A1000,'Inflation Constants Table'!$A:$A,'Inflation Constants Table'!$B:$B,0))),0)</f>
        <v>0</v>
      </c>
      <c r="I1000" s="23">
        <f>ROUND(IF($A1000 ='Inflation Constants Table'!$E$1,F1000,F1000*(_xlfn.XLOOKUP($A1000,'Inflation Constants Table'!$A:$A,'Inflation Constants Table'!$B:$B,0))),0)</f>
        <v>9936</v>
      </c>
      <c r="J1000" s="23">
        <f>ROUND(IF($A1000 ='Inflation Constants Table'!$E$1,G1000,G1000*(_xlfn.XLOOKUP($A1000,'Inflation Constants Table'!$A:$A,'Inflation Constants Table'!$B:$B,0))),0)</f>
        <v>9936</v>
      </c>
      <c r="K1000" s="19">
        <f t="shared" si="47"/>
        <v>0</v>
      </c>
      <c r="L1000" s="73">
        <f>_xlfn.XLOOKUP(A1000,'SAPD GF as Pct of COSA GF'!A:A,'SAPD GF as Pct of COSA GF'!C:C)</f>
        <v>1631636678</v>
      </c>
      <c r="M1000" s="19">
        <f t="shared" si="48"/>
        <v>6.0895909818472467E-6</v>
      </c>
    </row>
    <row r="1001" spans="1:13">
      <c r="A1001">
        <v>2023</v>
      </c>
      <c r="B1001" t="s">
        <v>224</v>
      </c>
      <c r="C1001" s="59" t="s">
        <v>130</v>
      </c>
      <c r="D1001" s="25" t="s">
        <v>132</v>
      </c>
      <c r="F1001" s="65">
        <v>24976</v>
      </c>
      <c r="G1001" s="65">
        <f t="shared" si="46"/>
        <v>24976</v>
      </c>
      <c r="H1001" s="23">
        <f>ROUND(IF($A1001 ='Inflation Constants Table'!$E$1,E1001,E1001*(_xlfn.XLOOKUP($A1001,'Inflation Constants Table'!$A:$A,'Inflation Constants Table'!$B:$B,0))),0)</f>
        <v>0</v>
      </c>
      <c r="I1001" s="23">
        <f>ROUND(IF($A1001 ='Inflation Constants Table'!$E$1,F1001,F1001*(_xlfn.XLOOKUP($A1001,'Inflation Constants Table'!$A:$A,'Inflation Constants Table'!$B:$B,0))),0)</f>
        <v>26974</v>
      </c>
      <c r="J1001" s="23">
        <f>ROUND(IF($A1001 ='Inflation Constants Table'!$E$1,G1001,G1001*(_xlfn.XLOOKUP($A1001,'Inflation Constants Table'!$A:$A,'Inflation Constants Table'!$B:$B,0))),0)</f>
        <v>26974</v>
      </c>
      <c r="K1001" s="19">
        <f t="shared" si="47"/>
        <v>0</v>
      </c>
      <c r="L1001" s="73">
        <f>_xlfn.XLOOKUP(A1001,'SAPD GF as Pct of COSA GF'!A:A,'SAPD GF as Pct of COSA GF'!C:C)</f>
        <v>1631636678</v>
      </c>
      <c r="M1001" s="19">
        <f t="shared" si="48"/>
        <v>1.6531866661065583E-5</v>
      </c>
    </row>
    <row r="1002" spans="1:13">
      <c r="A1002">
        <v>2023</v>
      </c>
      <c r="B1002" t="s">
        <v>224</v>
      </c>
      <c r="C1002" s="59" t="s">
        <v>130</v>
      </c>
      <c r="D1002" s="25" t="s">
        <v>152</v>
      </c>
      <c r="F1002" s="65">
        <v>575</v>
      </c>
      <c r="G1002" s="65">
        <f t="shared" si="46"/>
        <v>575</v>
      </c>
      <c r="H1002" s="23">
        <f>ROUND(IF($A1002 ='Inflation Constants Table'!$E$1,E1002,E1002*(_xlfn.XLOOKUP($A1002,'Inflation Constants Table'!$A:$A,'Inflation Constants Table'!$B:$B,0))),0)</f>
        <v>0</v>
      </c>
      <c r="I1002" s="23">
        <f>ROUND(IF($A1002 ='Inflation Constants Table'!$E$1,F1002,F1002*(_xlfn.XLOOKUP($A1002,'Inflation Constants Table'!$A:$A,'Inflation Constants Table'!$B:$B,0))),0)</f>
        <v>621</v>
      </c>
      <c r="J1002" s="23">
        <f>ROUND(IF($A1002 ='Inflation Constants Table'!$E$1,G1002,G1002*(_xlfn.XLOOKUP($A1002,'Inflation Constants Table'!$A:$A,'Inflation Constants Table'!$B:$B,0))),0)</f>
        <v>621</v>
      </c>
      <c r="K1002" s="19">
        <f t="shared" si="47"/>
        <v>0</v>
      </c>
      <c r="L1002" s="73">
        <f>_xlfn.XLOOKUP(A1002,'SAPD GF as Pct of COSA GF'!A:A,'SAPD GF as Pct of COSA GF'!C:C)</f>
        <v>1631636678</v>
      </c>
      <c r="M1002" s="19">
        <f t="shared" si="48"/>
        <v>3.8059943636545292E-7</v>
      </c>
    </row>
    <row r="1003" spans="1:13">
      <c r="A1003">
        <v>2023</v>
      </c>
      <c r="B1003" t="s">
        <v>224</v>
      </c>
      <c r="C1003" s="59" t="s">
        <v>130</v>
      </c>
      <c r="D1003" s="25" t="s">
        <v>146</v>
      </c>
      <c r="F1003" s="65">
        <v>20400</v>
      </c>
      <c r="G1003" s="65">
        <f t="shared" si="46"/>
        <v>20400</v>
      </c>
      <c r="H1003" s="23">
        <f>ROUND(IF($A1003 ='Inflation Constants Table'!$E$1,E1003,E1003*(_xlfn.XLOOKUP($A1003,'Inflation Constants Table'!$A:$A,'Inflation Constants Table'!$B:$B,0))),0)</f>
        <v>0</v>
      </c>
      <c r="I1003" s="23">
        <f>ROUND(IF($A1003 ='Inflation Constants Table'!$E$1,F1003,F1003*(_xlfn.XLOOKUP($A1003,'Inflation Constants Table'!$A:$A,'Inflation Constants Table'!$B:$B,0))),0)</f>
        <v>22032</v>
      </c>
      <c r="J1003" s="23">
        <f>ROUND(IF($A1003 ='Inflation Constants Table'!$E$1,G1003,G1003*(_xlfn.XLOOKUP($A1003,'Inflation Constants Table'!$A:$A,'Inflation Constants Table'!$B:$B,0))),0)</f>
        <v>22032</v>
      </c>
      <c r="K1003" s="19">
        <f t="shared" si="47"/>
        <v>0</v>
      </c>
      <c r="L1003" s="73">
        <f>_xlfn.XLOOKUP(A1003,'SAPD GF as Pct of COSA GF'!A:A,'SAPD GF as Pct of COSA GF'!C:C)</f>
        <v>1631636678</v>
      </c>
      <c r="M1003" s="19">
        <f t="shared" si="48"/>
        <v>1.3503006090183026E-5</v>
      </c>
    </row>
    <row r="1004" spans="1:13">
      <c r="A1004">
        <v>2023</v>
      </c>
      <c r="B1004" t="s">
        <v>224</v>
      </c>
      <c r="C1004" s="59" t="s">
        <v>130</v>
      </c>
      <c r="D1004" s="25" t="s">
        <v>145</v>
      </c>
      <c r="F1004" s="65">
        <v>34742</v>
      </c>
      <c r="G1004" s="65">
        <f t="shared" si="46"/>
        <v>34742</v>
      </c>
      <c r="H1004" s="23">
        <f>ROUND(IF($A1004 ='Inflation Constants Table'!$E$1,E1004,E1004*(_xlfn.XLOOKUP($A1004,'Inflation Constants Table'!$A:$A,'Inflation Constants Table'!$B:$B,0))),0)</f>
        <v>0</v>
      </c>
      <c r="I1004" s="23">
        <f>ROUND(IF($A1004 ='Inflation Constants Table'!$E$1,F1004,F1004*(_xlfn.XLOOKUP($A1004,'Inflation Constants Table'!$A:$A,'Inflation Constants Table'!$B:$B,0))),0)</f>
        <v>37521</v>
      </c>
      <c r="J1004" s="23">
        <f>ROUND(IF($A1004 ='Inflation Constants Table'!$E$1,G1004,G1004*(_xlfn.XLOOKUP($A1004,'Inflation Constants Table'!$A:$A,'Inflation Constants Table'!$B:$B,0))),0)</f>
        <v>37521</v>
      </c>
      <c r="K1004" s="19">
        <f t="shared" si="47"/>
        <v>0</v>
      </c>
      <c r="L1004" s="73">
        <f>_xlfn.XLOOKUP(A1004,'SAPD GF as Pct of COSA GF'!A:A,'SAPD GF as Pct of COSA GF'!C:C)</f>
        <v>1631636678</v>
      </c>
      <c r="M1004" s="19">
        <f t="shared" si="48"/>
        <v>2.2995928263877873E-5</v>
      </c>
    </row>
    <row r="1005" spans="1:13">
      <c r="A1005">
        <v>2023</v>
      </c>
      <c r="B1005" t="s">
        <v>224</v>
      </c>
      <c r="C1005" s="59" t="s">
        <v>130</v>
      </c>
      <c r="D1005" s="25" t="s">
        <v>149</v>
      </c>
      <c r="F1005" s="65">
        <v>3800</v>
      </c>
      <c r="G1005" s="65">
        <f t="shared" si="46"/>
        <v>3800</v>
      </c>
      <c r="H1005" s="23">
        <f>ROUND(IF($A1005 ='Inflation Constants Table'!$E$1,E1005,E1005*(_xlfn.XLOOKUP($A1005,'Inflation Constants Table'!$A:$A,'Inflation Constants Table'!$B:$B,0))),0)</f>
        <v>0</v>
      </c>
      <c r="I1005" s="23">
        <f>ROUND(IF($A1005 ='Inflation Constants Table'!$E$1,F1005,F1005*(_xlfn.XLOOKUP($A1005,'Inflation Constants Table'!$A:$A,'Inflation Constants Table'!$B:$B,0))),0)</f>
        <v>4104</v>
      </c>
      <c r="J1005" s="23">
        <f>ROUND(IF($A1005 ='Inflation Constants Table'!$E$1,G1005,G1005*(_xlfn.XLOOKUP($A1005,'Inflation Constants Table'!$A:$A,'Inflation Constants Table'!$B:$B,0))),0)</f>
        <v>4104</v>
      </c>
      <c r="K1005" s="19">
        <f t="shared" si="47"/>
        <v>0</v>
      </c>
      <c r="L1005" s="73">
        <f>_xlfn.XLOOKUP(A1005,'SAPD GF as Pct of COSA GF'!A:A,'SAPD GF as Pct of COSA GF'!C:C)</f>
        <v>1631636678</v>
      </c>
      <c r="M1005" s="19">
        <f t="shared" si="48"/>
        <v>2.5152658403282105E-6</v>
      </c>
    </row>
    <row r="1006" spans="1:13">
      <c r="A1006">
        <v>2023</v>
      </c>
      <c r="B1006" t="s">
        <v>224</v>
      </c>
      <c r="C1006" s="59" t="s">
        <v>130</v>
      </c>
      <c r="D1006" s="25" t="s">
        <v>150</v>
      </c>
      <c r="F1006" s="65">
        <v>100000</v>
      </c>
      <c r="G1006" s="65">
        <f t="shared" si="46"/>
        <v>100000</v>
      </c>
      <c r="H1006" s="23">
        <f>ROUND(IF($A1006 ='Inflation Constants Table'!$E$1,E1006,E1006*(_xlfn.XLOOKUP($A1006,'Inflation Constants Table'!$A:$A,'Inflation Constants Table'!$B:$B,0))),0)</f>
        <v>0</v>
      </c>
      <c r="I1006" s="23">
        <f>ROUND(IF($A1006 ='Inflation Constants Table'!$E$1,F1006,F1006*(_xlfn.XLOOKUP($A1006,'Inflation Constants Table'!$A:$A,'Inflation Constants Table'!$B:$B,0))),0)</f>
        <v>108000</v>
      </c>
      <c r="J1006" s="23">
        <f>ROUND(IF($A1006 ='Inflation Constants Table'!$E$1,G1006,G1006*(_xlfn.XLOOKUP($A1006,'Inflation Constants Table'!$A:$A,'Inflation Constants Table'!$B:$B,0))),0)</f>
        <v>108000</v>
      </c>
      <c r="K1006" s="19">
        <f t="shared" si="47"/>
        <v>0</v>
      </c>
      <c r="L1006" s="73">
        <f>_xlfn.XLOOKUP(A1006,'SAPD GF as Pct of COSA GF'!A:A,'SAPD GF as Pct of COSA GF'!C:C)</f>
        <v>1631636678</v>
      </c>
      <c r="M1006" s="19">
        <f t="shared" si="48"/>
        <v>6.6191206324426596E-5</v>
      </c>
    </row>
    <row r="1007" spans="1:13">
      <c r="A1007">
        <v>2023</v>
      </c>
      <c r="B1007" t="s">
        <v>224</v>
      </c>
      <c r="C1007" s="59" t="s">
        <v>130</v>
      </c>
      <c r="D1007" s="25" t="s">
        <v>139</v>
      </c>
      <c r="F1007" s="65">
        <v>900</v>
      </c>
      <c r="G1007" s="65">
        <f t="shared" si="46"/>
        <v>900</v>
      </c>
      <c r="H1007" s="23">
        <f>ROUND(IF($A1007 ='Inflation Constants Table'!$E$1,E1007,E1007*(_xlfn.XLOOKUP($A1007,'Inflation Constants Table'!$A:$A,'Inflation Constants Table'!$B:$B,0))),0)</f>
        <v>0</v>
      </c>
      <c r="I1007" s="23">
        <f>ROUND(IF($A1007 ='Inflation Constants Table'!$E$1,F1007,F1007*(_xlfn.XLOOKUP($A1007,'Inflation Constants Table'!$A:$A,'Inflation Constants Table'!$B:$B,0))),0)</f>
        <v>972</v>
      </c>
      <c r="J1007" s="23">
        <f>ROUND(IF($A1007 ='Inflation Constants Table'!$E$1,G1007,G1007*(_xlfn.XLOOKUP($A1007,'Inflation Constants Table'!$A:$A,'Inflation Constants Table'!$B:$B,0))),0)</f>
        <v>972</v>
      </c>
      <c r="K1007" s="19">
        <f t="shared" si="47"/>
        <v>0</v>
      </c>
      <c r="L1007" s="73">
        <f>_xlfn.XLOOKUP(A1007,'SAPD GF as Pct of COSA GF'!A:A,'SAPD GF as Pct of COSA GF'!C:C)</f>
        <v>1631636678</v>
      </c>
      <c r="M1007" s="19">
        <f t="shared" si="48"/>
        <v>5.9572085691983937E-7</v>
      </c>
    </row>
    <row r="1008" spans="1:13">
      <c r="A1008">
        <v>2023</v>
      </c>
      <c r="B1008" t="s">
        <v>224</v>
      </c>
      <c r="C1008" s="59" t="s">
        <v>130</v>
      </c>
      <c r="D1008" s="25" t="s">
        <v>148</v>
      </c>
      <c r="F1008" s="65">
        <v>116856</v>
      </c>
      <c r="G1008" s="65">
        <f t="shared" si="46"/>
        <v>116856</v>
      </c>
      <c r="H1008" s="23">
        <f>ROUND(IF($A1008 ='Inflation Constants Table'!$E$1,E1008,E1008*(_xlfn.XLOOKUP($A1008,'Inflation Constants Table'!$A:$A,'Inflation Constants Table'!$B:$B,0))),0)</f>
        <v>0</v>
      </c>
      <c r="I1008" s="23">
        <f>ROUND(IF($A1008 ='Inflation Constants Table'!$E$1,F1008,F1008*(_xlfn.XLOOKUP($A1008,'Inflation Constants Table'!$A:$A,'Inflation Constants Table'!$B:$B,0))),0)</f>
        <v>126204</v>
      </c>
      <c r="J1008" s="23">
        <f>ROUND(IF($A1008 ='Inflation Constants Table'!$E$1,G1008,G1008*(_xlfn.XLOOKUP($A1008,'Inflation Constants Table'!$A:$A,'Inflation Constants Table'!$B:$B,0))),0)</f>
        <v>126204</v>
      </c>
      <c r="K1008" s="19">
        <f t="shared" si="47"/>
        <v>0</v>
      </c>
      <c r="L1008" s="73">
        <f>_xlfn.XLOOKUP(A1008,'SAPD GF as Pct of COSA GF'!A:A,'SAPD GF as Pct of COSA GF'!C:C)</f>
        <v>1631636678</v>
      </c>
      <c r="M1008" s="19">
        <f t="shared" si="48"/>
        <v>7.7348101879332721E-5</v>
      </c>
    </row>
    <row r="1009" spans="1:13">
      <c r="A1009">
        <v>2023</v>
      </c>
      <c r="B1009" s="62" t="s">
        <v>224</v>
      </c>
      <c r="C1009" s="60" t="s">
        <v>130</v>
      </c>
      <c r="D1009" s="61" t="s">
        <v>153</v>
      </c>
      <c r="F1009" s="65">
        <v>4463</v>
      </c>
      <c r="G1009" s="65">
        <f t="shared" si="46"/>
        <v>4463</v>
      </c>
      <c r="H1009" s="23">
        <f>ROUND(IF($A1009 ='Inflation Constants Table'!$E$1,E1009,E1009*(_xlfn.XLOOKUP($A1009,'Inflation Constants Table'!$A:$A,'Inflation Constants Table'!$B:$B,0))),0)</f>
        <v>0</v>
      </c>
      <c r="I1009" s="23">
        <f>ROUND(IF($A1009 ='Inflation Constants Table'!$E$1,F1009,F1009*(_xlfn.XLOOKUP($A1009,'Inflation Constants Table'!$A:$A,'Inflation Constants Table'!$B:$B,0))),0)</f>
        <v>4820</v>
      </c>
      <c r="J1009" s="23">
        <f>ROUND(IF($A1009 ='Inflation Constants Table'!$E$1,G1009,G1009*(_xlfn.XLOOKUP($A1009,'Inflation Constants Table'!$A:$A,'Inflation Constants Table'!$B:$B,0))),0)</f>
        <v>4820</v>
      </c>
      <c r="K1009" s="19">
        <f t="shared" si="47"/>
        <v>0</v>
      </c>
      <c r="L1009" s="73">
        <f>_xlfn.XLOOKUP(A1009,'SAPD GF as Pct of COSA GF'!A:A,'SAPD GF as Pct of COSA GF'!C:C)</f>
        <v>1631636678</v>
      </c>
      <c r="M1009" s="19">
        <f t="shared" si="48"/>
        <v>2.9540890229975575E-6</v>
      </c>
    </row>
    <row r="1010" spans="1:13">
      <c r="A1010">
        <v>2024</v>
      </c>
      <c r="B1010" t="s">
        <v>224</v>
      </c>
      <c r="C1010" s="59" t="s">
        <v>130</v>
      </c>
      <c r="D1010" s="25" t="s">
        <v>158</v>
      </c>
      <c r="F1010" s="65">
        <v>4292</v>
      </c>
      <c r="G1010" s="65">
        <f t="shared" si="46"/>
        <v>4292</v>
      </c>
      <c r="H1010" s="23">
        <f>ROUND(IF($A1010 ='Inflation Constants Table'!$E$1,E1010,E1010*(_xlfn.XLOOKUP($A1010,'Inflation Constants Table'!$A:$A,'Inflation Constants Table'!$B:$B,0))),0)</f>
        <v>0</v>
      </c>
      <c r="I1010" s="23">
        <f>ROUND(IF($A1010 ='Inflation Constants Table'!$E$1,F1010,F1010*(_xlfn.XLOOKUP($A1010,'Inflation Constants Table'!$A:$A,'Inflation Constants Table'!$B:$B,0))),0)</f>
        <v>4507</v>
      </c>
      <c r="J1010" s="23">
        <f>ROUND(IF($A1010 ='Inflation Constants Table'!$E$1,G1010,G1010*(_xlfn.XLOOKUP($A1010,'Inflation Constants Table'!$A:$A,'Inflation Constants Table'!$B:$B,0))),0)</f>
        <v>4507</v>
      </c>
      <c r="K1010" s="19">
        <f t="shared" si="47"/>
        <v>0</v>
      </c>
      <c r="L1010" s="73">
        <f>_xlfn.XLOOKUP(A1010,'SAPD GF as Pct of COSA GF'!A:A,'SAPD GF as Pct of COSA GF'!C:C)</f>
        <v>1682584782</v>
      </c>
      <c r="M1010" s="19">
        <f t="shared" si="48"/>
        <v>2.6786168805370785E-6</v>
      </c>
    </row>
    <row r="1011" spans="1:13">
      <c r="A1011">
        <v>2024</v>
      </c>
      <c r="B1011" t="s">
        <v>224</v>
      </c>
      <c r="C1011" s="59" t="s">
        <v>130</v>
      </c>
      <c r="D1011" s="25" t="s">
        <v>140</v>
      </c>
      <c r="F1011" s="65">
        <v>5150</v>
      </c>
      <c r="G1011" s="65">
        <f t="shared" si="46"/>
        <v>5150</v>
      </c>
      <c r="H1011" s="23">
        <f>ROUND(IF($A1011 ='Inflation Constants Table'!$E$1,E1011,E1011*(_xlfn.XLOOKUP($A1011,'Inflation Constants Table'!$A:$A,'Inflation Constants Table'!$B:$B,0))),0)</f>
        <v>0</v>
      </c>
      <c r="I1011" s="23">
        <f>ROUND(IF($A1011 ='Inflation Constants Table'!$E$1,F1011,F1011*(_xlfn.XLOOKUP($A1011,'Inflation Constants Table'!$A:$A,'Inflation Constants Table'!$B:$B,0))),0)</f>
        <v>5408</v>
      </c>
      <c r="J1011" s="23">
        <f>ROUND(IF($A1011 ='Inflation Constants Table'!$E$1,G1011,G1011*(_xlfn.XLOOKUP($A1011,'Inflation Constants Table'!$A:$A,'Inflation Constants Table'!$B:$B,0))),0)</f>
        <v>5408</v>
      </c>
      <c r="K1011" s="19">
        <f t="shared" si="47"/>
        <v>0</v>
      </c>
      <c r="L1011" s="73">
        <f>_xlfn.XLOOKUP(A1011,'SAPD GF as Pct of COSA GF'!A:A,'SAPD GF as Pct of COSA GF'!C:C)</f>
        <v>1682584782</v>
      </c>
      <c r="M1011" s="19">
        <f t="shared" si="48"/>
        <v>3.2141025271676323E-6</v>
      </c>
    </row>
    <row r="1012" spans="1:13">
      <c r="A1012">
        <v>2024</v>
      </c>
      <c r="B1012" t="s">
        <v>224</v>
      </c>
      <c r="C1012" s="59" t="s">
        <v>130</v>
      </c>
      <c r="D1012" s="25" t="s">
        <v>147</v>
      </c>
      <c r="F1012" s="65">
        <v>24681</v>
      </c>
      <c r="G1012" s="65">
        <f t="shared" si="46"/>
        <v>24681</v>
      </c>
      <c r="H1012" s="23">
        <f>ROUND(IF($A1012 ='Inflation Constants Table'!$E$1,E1012,E1012*(_xlfn.XLOOKUP($A1012,'Inflation Constants Table'!$A:$A,'Inflation Constants Table'!$B:$B,0))),0)</f>
        <v>0</v>
      </c>
      <c r="I1012" s="23">
        <f>ROUND(IF($A1012 ='Inflation Constants Table'!$E$1,F1012,F1012*(_xlfn.XLOOKUP($A1012,'Inflation Constants Table'!$A:$A,'Inflation Constants Table'!$B:$B,0))),0)</f>
        <v>25915</v>
      </c>
      <c r="J1012" s="23">
        <f>ROUND(IF($A1012 ='Inflation Constants Table'!$E$1,G1012,G1012*(_xlfn.XLOOKUP($A1012,'Inflation Constants Table'!$A:$A,'Inflation Constants Table'!$B:$B,0))),0)</f>
        <v>25915</v>
      </c>
      <c r="K1012" s="19">
        <f t="shared" si="47"/>
        <v>0</v>
      </c>
      <c r="L1012" s="73">
        <f>_xlfn.XLOOKUP(A1012,'SAPD GF as Pct of COSA GF'!A:A,'SAPD GF as Pct of COSA GF'!C:C)</f>
        <v>1682584782</v>
      </c>
      <c r="M1012" s="19">
        <f t="shared" si="48"/>
        <v>1.540189848216516E-5</v>
      </c>
    </row>
    <row r="1013" spans="1:13">
      <c r="A1013">
        <v>2024</v>
      </c>
      <c r="B1013" t="s">
        <v>224</v>
      </c>
      <c r="C1013" s="59" t="s">
        <v>130</v>
      </c>
      <c r="D1013" s="25" t="s">
        <v>131</v>
      </c>
      <c r="F1013" s="65">
        <v>9200</v>
      </c>
      <c r="G1013" s="65">
        <f t="shared" si="46"/>
        <v>9200</v>
      </c>
      <c r="H1013" s="23">
        <f>ROUND(IF($A1013 ='Inflation Constants Table'!$E$1,E1013,E1013*(_xlfn.XLOOKUP($A1013,'Inflation Constants Table'!$A:$A,'Inflation Constants Table'!$B:$B,0))),0)</f>
        <v>0</v>
      </c>
      <c r="I1013" s="23">
        <f>ROUND(IF($A1013 ='Inflation Constants Table'!$E$1,F1013,F1013*(_xlfn.XLOOKUP($A1013,'Inflation Constants Table'!$A:$A,'Inflation Constants Table'!$B:$B,0))),0)</f>
        <v>9660</v>
      </c>
      <c r="J1013" s="23">
        <f>ROUND(IF($A1013 ='Inflation Constants Table'!$E$1,G1013,G1013*(_xlfn.XLOOKUP($A1013,'Inflation Constants Table'!$A:$A,'Inflation Constants Table'!$B:$B,0))),0)</f>
        <v>9660</v>
      </c>
      <c r="K1013" s="19">
        <f t="shared" si="47"/>
        <v>0</v>
      </c>
      <c r="L1013" s="73">
        <f>_xlfn.XLOOKUP(A1013,'SAPD GF as Pct of COSA GF'!A:A,'SAPD GF as Pct of COSA GF'!C:C)</f>
        <v>1682584782</v>
      </c>
      <c r="M1013" s="19">
        <f t="shared" si="48"/>
        <v>5.741166866205497E-6</v>
      </c>
    </row>
    <row r="1014" spans="1:13">
      <c r="A1014">
        <v>2024</v>
      </c>
      <c r="B1014" t="s">
        <v>224</v>
      </c>
      <c r="C1014" s="59" t="s">
        <v>130</v>
      </c>
      <c r="D1014" s="25" t="s">
        <v>132</v>
      </c>
      <c r="F1014" s="65">
        <v>16976</v>
      </c>
      <c r="G1014" s="65">
        <f t="shared" si="46"/>
        <v>16976</v>
      </c>
      <c r="H1014" s="23">
        <f>ROUND(IF($A1014 ='Inflation Constants Table'!$E$1,E1014,E1014*(_xlfn.XLOOKUP($A1014,'Inflation Constants Table'!$A:$A,'Inflation Constants Table'!$B:$B,0))),0)</f>
        <v>0</v>
      </c>
      <c r="I1014" s="23">
        <f>ROUND(IF($A1014 ='Inflation Constants Table'!$E$1,F1014,F1014*(_xlfn.XLOOKUP($A1014,'Inflation Constants Table'!$A:$A,'Inflation Constants Table'!$B:$B,0))),0)</f>
        <v>17825</v>
      </c>
      <c r="J1014" s="23">
        <f>ROUND(IF($A1014 ='Inflation Constants Table'!$E$1,G1014,G1014*(_xlfn.XLOOKUP($A1014,'Inflation Constants Table'!$A:$A,'Inflation Constants Table'!$B:$B,0))),0)</f>
        <v>17825</v>
      </c>
      <c r="K1014" s="19">
        <f t="shared" si="47"/>
        <v>0</v>
      </c>
      <c r="L1014" s="73">
        <f>_xlfn.XLOOKUP(A1014,'SAPD GF as Pct of COSA GF'!A:A,'SAPD GF as Pct of COSA GF'!C:C)</f>
        <v>1682584782</v>
      </c>
      <c r="M1014" s="19">
        <f t="shared" si="48"/>
        <v>1.0593819812641096E-5</v>
      </c>
    </row>
    <row r="1015" spans="1:13">
      <c r="A1015">
        <v>2024</v>
      </c>
      <c r="B1015" t="s">
        <v>224</v>
      </c>
      <c r="C1015" s="59" t="s">
        <v>130</v>
      </c>
      <c r="D1015" s="25" t="s">
        <v>152</v>
      </c>
      <c r="F1015" s="65">
        <v>325</v>
      </c>
      <c r="G1015" s="65">
        <f t="shared" si="46"/>
        <v>325</v>
      </c>
      <c r="H1015" s="23">
        <f>ROUND(IF($A1015 ='Inflation Constants Table'!$E$1,E1015,E1015*(_xlfn.XLOOKUP($A1015,'Inflation Constants Table'!$A:$A,'Inflation Constants Table'!$B:$B,0))),0)</f>
        <v>0</v>
      </c>
      <c r="I1015" s="23">
        <f>ROUND(IF($A1015 ='Inflation Constants Table'!$E$1,F1015,F1015*(_xlfn.XLOOKUP($A1015,'Inflation Constants Table'!$A:$A,'Inflation Constants Table'!$B:$B,0))),0)</f>
        <v>341</v>
      </c>
      <c r="J1015" s="23">
        <f>ROUND(IF($A1015 ='Inflation Constants Table'!$E$1,G1015,G1015*(_xlfn.XLOOKUP($A1015,'Inflation Constants Table'!$A:$A,'Inflation Constants Table'!$B:$B,0))),0)</f>
        <v>341</v>
      </c>
      <c r="K1015" s="19">
        <f t="shared" si="47"/>
        <v>0</v>
      </c>
      <c r="L1015" s="73">
        <f>_xlfn.XLOOKUP(A1015,'SAPD GF as Pct of COSA GF'!A:A,'SAPD GF as Pct of COSA GF'!C:C)</f>
        <v>1682584782</v>
      </c>
      <c r="M1015" s="19">
        <f t="shared" si="48"/>
        <v>2.0266437902443838E-7</v>
      </c>
    </row>
    <row r="1016" spans="1:13">
      <c r="A1016">
        <v>2024</v>
      </c>
      <c r="B1016" t="s">
        <v>224</v>
      </c>
      <c r="C1016" s="59" t="s">
        <v>130</v>
      </c>
      <c r="D1016" s="25" t="s">
        <v>146</v>
      </c>
      <c r="F1016" s="65">
        <v>20400</v>
      </c>
      <c r="G1016" s="65">
        <f t="shared" si="46"/>
        <v>20400</v>
      </c>
      <c r="H1016" s="23">
        <f>ROUND(IF($A1016 ='Inflation Constants Table'!$E$1,E1016,E1016*(_xlfn.XLOOKUP($A1016,'Inflation Constants Table'!$A:$A,'Inflation Constants Table'!$B:$B,0))),0)</f>
        <v>0</v>
      </c>
      <c r="I1016" s="23">
        <f>ROUND(IF($A1016 ='Inflation Constants Table'!$E$1,F1016,F1016*(_xlfn.XLOOKUP($A1016,'Inflation Constants Table'!$A:$A,'Inflation Constants Table'!$B:$B,0))),0)</f>
        <v>21420</v>
      </c>
      <c r="J1016" s="23">
        <f>ROUND(IF($A1016 ='Inflation Constants Table'!$E$1,G1016,G1016*(_xlfn.XLOOKUP($A1016,'Inflation Constants Table'!$A:$A,'Inflation Constants Table'!$B:$B,0))),0)</f>
        <v>21420</v>
      </c>
      <c r="K1016" s="19">
        <f t="shared" si="47"/>
        <v>0</v>
      </c>
      <c r="L1016" s="73">
        <f>_xlfn.XLOOKUP(A1016,'SAPD GF as Pct of COSA GF'!A:A,'SAPD GF as Pct of COSA GF'!C:C)</f>
        <v>1682584782</v>
      </c>
      <c r="M1016" s="19">
        <f t="shared" si="48"/>
        <v>1.2730413485933928E-5</v>
      </c>
    </row>
    <row r="1017" spans="1:13">
      <c r="A1017">
        <v>2024</v>
      </c>
      <c r="B1017" t="s">
        <v>224</v>
      </c>
      <c r="C1017" s="59" t="s">
        <v>130</v>
      </c>
      <c r="D1017" s="25" t="s">
        <v>145</v>
      </c>
      <c r="F1017" s="65">
        <v>34742</v>
      </c>
      <c r="G1017" s="65">
        <f t="shared" si="46"/>
        <v>34742</v>
      </c>
      <c r="H1017" s="23">
        <f>ROUND(IF($A1017 ='Inflation Constants Table'!$E$1,E1017,E1017*(_xlfn.XLOOKUP($A1017,'Inflation Constants Table'!$A:$A,'Inflation Constants Table'!$B:$B,0))),0)</f>
        <v>0</v>
      </c>
      <c r="I1017" s="23">
        <f>ROUND(IF($A1017 ='Inflation Constants Table'!$E$1,F1017,F1017*(_xlfn.XLOOKUP($A1017,'Inflation Constants Table'!$A:$A,'Inflation Constants Table'!$B:$B,0))),0)</f>
        <v>36479</v>
      </c>
      <c r="J1017" s="23">
        <f>ROUND(IF($A1017 ='Inflation Constants Table'!$E$1,G1017,G1017*(_xlfn.XLOOKUP($A1017,'Inflation Constants Table'!$A:$A,'Inflation Constants Table'!$B:$B,0))),0)</f>
        <v>36479</v>
      </c>
      <c r="K1017" s="19">
        <f t="shared" si="47"/>
        <v>0</v>
      </c>
      <c r="L1017" s="73">
        <f>_xlfn.XLOOKUP(A1017,'SAPD GF as Pct of COSA GF'!A:A,'SAPD GF as Pct of COSA GF'!C:C)</f>
        <v>1682584782</v>
      </c>
      <c r="M1017" s="19">
        <f t="shared" si="48"/>
        <v>2.1680333966077675E-5</v>
      </c>
    </row>
    <row r="1018" spans="1:13">
      <c r="A1018">
        <v>2024</v>
      </c>
      <c r="B1018" t="s">
        <v>224</v>
      </c>
      <c r="C1018" s="59" t="s">
        <v>130</v>
      </c>
      <c r="D1018" s="25" t="s">
        <v>149</v>
      </c>
      <c r="F1018" s="65">
        <v>3800</v>
      </c>
      <c r="G1018" s="65">
        <f t="shared" si="46"/>
        <v>3800</v>
      </c>
      <c r="H1018" s="23">
        <f>ROUND(IF($A1018 ='Inflation Constants Table'!$E$1,E1018,E1018*(_xlfn.XLOOKUP($A1018,'Inflation Constants Table'!$A:$A,'Inflation Constants Table'!$B:$B,0))),0)</f>
        <v>0</v>
      </c>
      <c r="I1018" s="23">
        <f>ROUND(IF($A1018 ='Inflation Constants Table'!$E$1,F1018,F1018*(_xlfn.XLOOKUP($A1018,'Inflation Constants Table'!$A:$A,'Inflation Constants Table'!$B:$B,0))),0)</f>
        <v>3990</v>
      </c>
      <c r="J1018" s="23">
        <f>ROUND(IF($A1018 ='Inflation Constants Table'!$E$1,G1018,G1018*(_xlfn.XLOOKUP($A1018,'Inflation Constants Table'!$A:$A,'Inflation Constants Table'!$B:$B,0))),0)</f>
        <v>3990</v>
      </c>
      <c r="K1018" s="19">
        <f t="shared" si="47"/>
        <v>0</v>
      </c>
      <c r="L1018" s="73">
        <f>_xlfn.XLOOKUP(A1018,'SAPD GF as Pct of COSA GF'!A:A,'SAPD GF as Pct of COSA GF'!C:C)</f>
        <v>1682584782</v>
      </c>
      <c r="M1018" s="19">
        <f t="shared" si="48"/>
        <v>2.371351531693575E-6</v>
      </c>
    </row>
    <row r="1019" spans="1:13">
      <c r="A1019">
        <v>2024</v>
      </c>
      <c r="B1019" t="s">
        <v>224</v>
      </c>
      <c r="C1019" s="59" t="s">
        <v>130</v>
      </c>
      <c r="D1019" s="25" t="s">
        <v>150</v>
      </c>
      <c r="F1019" s="65">
        <v>100000</v>
      </c>
      <c r="G1019" s="65">
        <f t="shared" si="46"/>
        <v>100000</v>
      </c>
      <c r="H1019" s="23">
        <f>ROUND(IF($A1019 ='Inflation Constants Table'!$E$1,E1019,E1019*(_xlfn.XLOOKUP($A1019,'Inflation Constants Table'!$A:$A,'Inflation Constants Table'!$B:$B,0))),0)</f>
        <v>0</v>
      </c>
      <c r="I1019" s="23">
        <f>ROUND(IF($A1019 ='Inflation Constants Table'!$E$1,F1019,F1019*(_xlfn.XLOOKUP($A1019,'Inflation Constants Table'!$A:$A,'Inflation Constants Table'!$B:$B,0))),0)</f>
        <v>105000</v>
      </c>
      <c r="J1019" s="23">
        <f>ROUND(IF($A1019 ='Inflation Constants Table'!$E$1,G1019,G1019*(_xlfn.XLOOKUP($A1019,'Inflation Constants Table'!$A:$A,'Inflation Constants Table'!$B:$B,0))),0)</f>
        <v>105000</v>
      </c>
      <c r="K1019" s="19">
        <f t="shared" si="47"/>
        <v>0</v>
      </c>
      <c r="L1019" s="73">
        <f>_xlfn.XLOOKUP(A1019,'SAPD GF as Pct of COSA GF'!A:A,'SAPD GF as Pct of COSA GF'!C:C)</f>
        <v>1682584782</v>
      </c>
      <c r="M1019" s="19">
        <f t="shared" si="48"/>
        <v>6.2403987676146712E-5</v>
      </c>
    </row>
    <row r="1020" spans="1:13">
      <c r="A1020">
        <v>2024</v>
      </c>
      <c r="B1020" t="s">
        <v>224</v>
      </c>
      <c r="C1020" s="59" t="s">
        <v>130</v>
      </c>
      <c r="D1020" s="25" t="s">
        <v>139</v>
      </c>
      <c r="F1020" s="65">
        <v>900</v>
      </c>
      <c r="G1020" s="65">
        <f t="shared" si="46"/>
        <v>900</v>
      </c>
      <c r="H1020" s="23">
        <f>ROUND(IF($A1020 ='Inflation Constants Table'!$E$1,E1020,E1020*(_xlfn.XLOOKUP($A1020,'Inflation Constants Table'!$A:$A,'Inflation Constants Table'!$B:$B,0))),0)</f>
        <v>0</v>
      </c>
      <c r="I1020" s="23">
        <f>ROUND(IF($A1020 ='Inflation Constants Table'!$E$1,F1020,F1020*(_xlfn.XLOOKUP($A1020,'Inflation Constants Table'!$A:$A,'Inflation Constants Table'!$B:$B,0))),0)</f>
        <v>945</v>
      </c>
      <c r="J1020" s="23">
        <f>ROUND(IF($A1020 ='Inflation Constants Table'!$E$1,G1020,G1020*(_xlfn.XLOOKUP($A1020,'Inflation Constants Table'!$A:$A,'Inflation Constants Table'!$B:$B,0))),0)</f>
        <v>945</v>
      </c>
      <c r="K1020" s="19">
        <f t="shared" si="47"/>
        <v>0</v>
      </c>
      <c r="L1020" s="73">
        <f>_xlfn.XLOOKUP(A1020,'SAPD GF as Pct of COSA GF'!A:A,'SAPD GF as Pct of COSA GF'!C:C)</f>
        <v>1682584782</v>
      </c>
      <c r="M1020" s="19">
        <f t="shared" si="48"/>
        <v>5.6163588908532037E-7</v>
      </c>
    </row>
    <row r="1021" spans="1:13">
      <c r="A1021">
        <v>2024</v>
      </c>
      <c r="B1021" t="s">
        <v>224</v>
      </c>
      <c r="C1021" s="59" t="s">
        <v>130</v>
      </c>
      <c r="D1021" s="25" t="s">
        <v>148</v>
      </c>
      <c r="F1021" s="65">
        <v>116856</v>
      </c>
      <c r="G1021" s="65">
        <f t="shared" si="46"/>
        <v>116856</v>
      </c>
      <c r="H1021" s="23">
        <f>ROUND(IF($A1021 ='Inflation Constants Table'!$E$1,E1021,E1021*(_xlfn.XLOOKUP($A1021,'Inflation Constants Table'!$A:$A,'Inflation Constants Table'!$B:$B,0))),0)</f>
        <v>0</v>
      </c>
      <c r="I1021" s="23">
        <f>ROUND(IF($A1021 ='Inflation Constants Table'!$E$1,F1021,F1021*(_xlfn.XLOOKUP($A1021,'Inflation Constants Table'!$A:$A,'Inflation Constants Table'!$B:$B,0))),0)</f>
        <v>122699</v>
      </c>
      <c r="J1021" s="23">
        <f>ROUND(IF($A1021 ='Inflation Constants Table'!$E$1,G1021,G1021*(_xlfn.XLOOKUP($A1021,'Inflation Constants Table'!$A:$A,'Inflation Constants Table'!$B:$B,0))),0)</f>
        <v>122699</v>
      </c>
      <c r="K1021" s="19">
        <f t="shared" si="47"/>
        <v>0</v>
      </c>
      <c r="L1021" s="73">
        <f>_xlfn.XLOOKUP(A1021,'SAPD GF as Pct of COSA GF'!A:A,'SAPD GF as Pct of COSA GF'!C:C)</f>
        <v>1682584782</v>
      </c>
      <c r="M1021" s="19">
        <f t="shared" si="48"/>
        <v>7.2922922703576431E-5</v>
      </c>
    </row>
    <row r="1022" spans="1:13">
      <c r="A1022">
        <v>2024</v>
      </c>
      <c r="B1022" s="62" t="s">
        <v>224</v>
      </c>
      <c r="C1022" s="60" t="s">
        <v>130</v>
      </c>
      <c r="D1022" s="61" t="s">
        <v>153</v>
      </c>
      <c r="E1022" s="66"/>
      <c r="F1022" s="65">
        <v>4463</v>
      </c>
      <c r="G1022" s="65">
        <f t="shared" si="46"/>
        <v>4463</v>
      </c>
      <c r="H1022" s="23">
        <f>ROUND(IF($A1022 ='Inflation Constants Table'!$E$1,E1022,E1022*(_xlfn.XLOOKUP($A1022,'Inflation Constants Table'!$A:$A,'Inflation Constants Table'!$B:$B,0))),0)</f>
        <v>0</v>
      </c>
      <c r="I1022" s="23">
        <f>ROUND(IF($A1022 ='Inflation Constants Table'!$E$1,F1022,F1022*(_xlfn.XLOOKUP($A1022,'Inflation Constants Table'!$A:$A,'Inflation Constants Table'!$B:$B,0))),0)</f>
        <v>4686</v>
      </c>
      <c r="J1022" s="23">
        <f>ROUND(IF($A1022 ='Inflation Constants Table'!$E$1,G1022,G1022*(_xlfn.XLOOKUP($A1022,'Inflation Constants Table'!$A:$A,'Inflation Constants Table'!$B:$B,0))),0)</f>
        <v>4686</v>
      </c>
      <c r="K1022" s="19">
        <f t="shared" si="47"/>
        <v>0</v>
      </c>
      <c r="L1022" s="73">
        <f>_xlfn.XLOOKUP(A1022,'SAPD GF as Pct of COSA GF'!A:A,'SAPD GF as Pct of COSA GF'!C:C)</f>
        <v>1682584782</v>
      </c>
      <c r="M1022" s="19">
        <f t="shared" si="48"/>
        <v>2.7850008214326046E-6</v>
      </c>
    </row>
    <row r="1023" spans="1:13">
      <c r="A1023">
        <v>2025</v>
      </c>
      <c r="B1023" t="s">
        <v>224</v>
      </c>
      <c r="C1023" s="59" t="s">
        <v>130</v>
      </c>
      <c r="D1023" s="25" t="s">
        <v>158</v>
      </c>
      <c r="F1023" s="65">
        <v>4292</v>
      </c>
      <c r="G1023" s="65">
        <f t="shared" si="46"/>
        <v>4292</v>
      </c>
      <c r="H1023" s="23">
        <f>ROUND(IF($A1023 ='Inflation Constants Table'!$E$1,E1023,E1023*(_xlfn.XLOOKUP($A1023,'Inflation Constants Table'!$A:$A,'Inflation Constants Table'!$B:$B,0))),0)</f>
        <v>0</v>
      </c>
      <c r="I1023" s="23">
        <f>ROUND(IF($A1023 ='Inflation Constants Table'!$E$1,F1023,F1023*(_xlfn.XLOOKUP($A1023,'Inflation Constants Table'!$A:$A,'Inflation Constants Table'!$B:$B,0))),0)</f>
        <v>4378</v>
      </c>
      <c r="J1023" s="23">
        <f>ROUND(IF($A1023 ='Inflation Constants Table'!$E$1,G1023,G1023*(_xlfn.XLOOKUP($A1023,'Inflation Constants Table'!$A:$A,'Inflation Constants Table'!$B:$B,0))),0)</f>
        <v>4378</v>
      </c>
      <c r="K1023" s="19">
        <f t="shared" si="47"/>
        <v>0</v>
      </c>
      <c r="L1023" s="73">
        <f>_xlfn.XLOOKUP(A1023,'SAPD GF as Pct of COSA GF'!A:A,'SAPD GF as Pct of COSA GF'!C:C)</f>
        <v>1701547788</v>
      </c>
      <c r="M1023" s="19">
        <f t="shared" si="48"/>
        <v>2.5729515391077572E-6</v>
      </c>
    </row>
    <row r="1024" spans="1:13">
      <c r="A1024">
        <v>2025</v>
      </c>
      <c r="B1024" t="s">
        <v>224</v>
      </c>
      <c r="C1024" s="59" t="s">
        <v>130</v>
      </c>
      <c r="D1024" s="25" t="s">
        <v>140</v>
      </c>
      <c r="F1024" s="65">
        <v>5150</v>
      </c>
      <c r="G1024" s="65">
        <f t="shared" si="46"/>
        <v>5150</v>
      </c>
      <c r="H1024" s="23">
        <f>ROUND(IF($A1024 ='Inflation Constants Table'!$E$1,E1024,E1024*(_xlfn.XLOOKUP($A1024,'Inflation Constants Table'!$A:$A,'Inflation Constants Table'!$B:$B,0))),0)</f>
        <v>0</v>
      </c>
      <c r="I1024" s="23">
        <f>ROUND(IF($A1024 ='Inflation Constants Table'!$E$1,F1024,F1024*(_xlfn.XLOOKUP($A1024,'Inflation Constants Table'!$A:$A,'Inflation Constants Table'!$B:$B,0))),0)</f>
        <v>5253</v>
      </c>
      <c r="J1024" s="23">
        <f>ROUND(IF($A1024 ='Inflation Constants Table'!$E$1,G1024,G1024*(_xlfn.XLOOKUP($A1024,'Inflation Constants Table'!$A:$A,'Inflation Constants Table'!$B:$B,0))),0)</f>
        <v>5253</v>
      </c>
      <c r="K1024" s="19">
        <f t="shared" si="47"/>
        <v>0</v>
      </c>
      <c r="L1024" s="73">
        <f>_xlfn.XLOOKUP(A1024,'SAPD GF as Pct of COSA GF'!A:A,'SAPD GF as Pct of COSA GF'!C:C)</f>
        <v>1701547788</v>
      </c>
      <c r="M1024" s="19">
        <f t="shared" si="48"/>
        <v>3.0871892268006053E-6</v>
      </c>
    </row>
    <row r="1025" spans="1:13">
      <c r="A1025">
        <v>2025</v>
      </c>
      <c r="B1025" t="s">
        <v>224</v>
      </c>
      <c r="C1025" s="59" t="s">
        <v>130</v>
      </c>
      <c r="D1025" s="25" t="s">
        <v>147</v>
      </c>
      <c r="F1025" s="65">
        <v>24681</v>
      </c>
      <c r="G1025" s="65">
        <f t="shared" si="46"/>
        <v>24681</v>
      </c>
      <c r="H1025" s="23">
        <f>ROUND(IF($A1025 ='Inflation Constants Table'!$E$1,E1025,E1025*(_xlfn.XLOOKUP($A1025,'Inflation Constants Table'!$A:$A,'Inflation Constants Table'!$B:$B,0))),0)</f>
        <v>0</v>
      </c>
      <c r="I1025" s="23">
        <f>ROUND(IF($A1025 ='Inflation Constants Table'!$E$1,F1025,F1025*(_xlfn.XLOOKUP($A1025,'Inflation Constants Table'!$A:$A,'Inflation Constants Table'!$B:$B,0))),0)</f>
        <v>25175</v>
      </c>
      <c r="J1025" s="23">
        <f>ROUND(IF($A1025 ='Inflation Constants Table'!$E$1,G1025,G1025*(_xlfn.XLOOKUP($A1025,'Inflation Constants Table'!$A:$A,'Inflation Constants Table'!$B:$B,0))),0)</f>
        <v>25175</v>
      </c>
      <c r="K1025" s="19">
        <f t="shared" si="47"/>
        <v>0</v>
      </c>
      <c r="L1025" s="73">
        <f>_xlfn.XLOOKUP(A1025,'SAPD GF as Pct of COSA GF'!A:A,'SAPD GF as Pct of COSA GF'!C:C)</f>
        <v>1701547788</v>
      </c>
      <c r="M1025" s="19">
        <f t="shared" si="48"/>
        <v>1.4795352900191364E-5</v>
      </c>
    </row>
    <row r="1026" spans="1:13">
      <c r="A1026">
        <v>2025</v>
      </c>
      <c r="B1026" t="s">
        <v>224</v>
      </c>
      <c r="C1026" s="59" t="s">
        <v>130</v>
      </c>
      <c r="D1026" s="25" t="s">
        <v>131</v>
      </c>
      <c r="F1026" s="65">
        <v>9200</v>
      </c>
      <c r="G1026" s="65">
        <f t="shared" si="46"/>
        <v>9200</v>
      </c>
      <c r="H1026" s="23">
        <f>ROUND(IF($A1026 ='Inflation Constants Table'!$E$1,E1026,E1026*(_xlfn.XLOOKUP($A1026,'Inflation Constants Table'!$A:$A,'Inflation Constants Table'!$B:$B,0))),0)</f>
        <v>0</v>
      </c>
      <c r="I1026" s="23">
        <f>ROUND(IF($A1026 ='Inflation Constants Table'!$E$1,F1026,F1026*(_xlfn.XLOOKUP($A1026,'Inflation Constants Table'!$A:$A,'Inflation Constants Table'!$B:$B,0))),0)</f>
        <v>9384</v>
      </c>
      <c r="J1026" s="23">
        <f>ROUND(IF($A1026 ='Inflation Constants Table'!$E$1,G1026,G1026*(_xlfn.XLOOKUP($A1026,'Inflation Constants Table'!$A:$A,'Inflation Constants Table'!$B:$B,0))),0)</f>
        <v>9384</v>
      </c>
      <c r="K1026" s="19">
        <f t="shared" si="47"/>
        <v>0</v>
      </c>
      <c r="L1026" s="73">
        <f>_xlfn.XLOOKUP(A1026,'SAPD GF as Pct of COSA GF'!A:A,'SAPD GF as Pct of COSA GF'!C:C)</f>
        <v>1701547788</v>
      </c>
      <c r="M1026" s="19">
        <f t="shared" si="48"/>
        <v>5.5149788129253525E-6</v>
      </c>
    </row>
    <row r="1027" spans="1:13">
      <c r="A1027">
        <v>2025</v>
      </c>
      <c r="B1027" t="s">
        <v>224</v>
      </c>
      <c r="C1027" s="59" t="s">
        <v>130</v>
      </c>
      <c r="D1027" s="25" t="s">
        <v>132</v>
      </c>
      <c r="F1027" s="65">
        <v>16976</v>
      </c>
      <c r="G1027" s="65">
        <f t="shared" ref="G1027:G1090" si="49">E1027+F1027</f>
        <v>16976</v>
      </c>
      <c r="H1027" s="23">
        <f>ROUND(IF($A1027 ='Inflation Constants Table'!$E$1,E1027,E1027*(_xlfn.XLOOKUP($A1027,'Inflation Constants Table'!$A:$A,'Inflation Constants Table'!$B:$B,0))),0)</f>
        <v>0</v>
      </c>
      <c r="I1027" s="23">
        <f>ROUND(IF($A1027 ='Inflation Constants Table'!$E$1,F1027,F1027*(_xlfn.XLOOKUP($A1027,'Inflation Constants Table'!$A:$A,'Inflation Constants Table'!$B:$B,0))),0)</f>
        <v>17316</v>
      </c>
      <c r="J1027" s="23">
        <f>ROUND(IF($A1027 ='Inflation Constants Table'!$E$1,G1027,G1027*(_xlfn.XLOOKUP($A1027,'Inflation Constants Table'!$A:$A,'Inflation Constants Table'!$B:$B,0))),0)</f>
        <v>17316</v>
      </c>
      <c r="K1027" s="19">
        <f t="shared" ref="K1027:K1090" si="50">IF(J1027 = 0, 0, H1027/J1027)</f>
        <v>0</v>
      </c>
      <c r="L1027" s="73">
        <f>_xlfn.XLOOKUP(A1027,'SAPD GF as Pct of COSA GF'!A:A,'SAPD GF as Pct of COSA GF'!C:C)</f>
        <v>1701547788</v>
      </c>
      <c r="M1027" s="19">
        <f t="shared" ref="M1027:M1090" si="51">J1027/L1027</f>
        <v>1.0176616914387832E-5</v>
      </c>
    </row>
    <row r="1028" spans="1:13">
      <c r="A1028">
        <v>2025</v>
      </c>
      <c r="B1028" t="s">
        <v>224</v>
      </c>
      <c r="C1028" s="59" t="s">
        <v>130</v>
      </c>
      <c r="D1028" s="25" t="s">
        <v>152</v>
      </c>
      <c r="F1028" s="65">
        <v>325</v>
      </c>
      <c r="G1028" s="65">
        <f t="shared" si="49"/>
        <v>325</v>
      </c>
      <c r="H1028" s="23">
        <f>ROUND(IF($A1028 ='Inflation Constants Table'!$E$1,E1028,E1028*(_xlfn.XLOOKUP($A1028,'Inflation Constants Table'!$A:$A,'Inflation Constants Table'!$B:$B,0))),0)</f>
        <v>0</v>
      </c>
      <c r="I1028" s="23">
        <f>ROUND(IF($A1028 ='Inflation Constants Table'!$E$1,F1028,F1028*(_xlfn.XLOOKUP($A1028,'Inflation Constants Table'!$A:$A,'Inflation Constants Table'!$B:$B,0))),0)</f>
        <v>332</v>
      </c>
      <c r="J1028" s="23">
        <f>ROUND(IF($A1028 ='Inflation Constants Table'!$E$1,G1028,G1028*(_xlfn.XLOOKUP($A1028,'Inflation Constants Table'!$A:$A,'Inflation Constants Table'!$B:$B,0))),0)</f>
        <v>332</v>
      </c>
      <c r="K1028" s="19">
        <f t="shared" si="50"/>
        <v>0</v>
      </c>
      <c r="L1028" s="73">
        <f>_xlfn.XLOOKUP(A1028,'SAPD GF as Pct of COSA GF'!A:A,'SAPD GF as Pct of COSA GF'!C:C)</f>
        <v>1701547788</v>
      </c>
      <c r="M1028" s="19">
        <f t="shared" si="51"/>
        <v>1.9511647121602911E-7</v>
      </c>
    </row>
    <row r="1029" spans="1:13">
      <c r="A1029">
        <v>2025</v>
      </c>
      <c r="B1029" t="s">
        <v>224</v>
      </c>
      <c r="C1029" s="59" t="s">
        <v>130</v>
      </c>
      <c r="D1029" s="25" t="s">
        <v>146</v>
      </c>
      <c r="F1029" s="65">
        <v>20400</v>
      </c>
      <c r="G1029" s="65">
        <f t="shared" si="49"/>
        <v>20400</v>
      </c>
      <c r="H1029" s="23">
        <f>ROUND(IF($A1029 ='Inflation Constants Table'!$E$1,E1029,E1029*(_xlfn.XLOOKUP($A1029,'Inflation Constants Table'!$A:$A,'Inflation Constants Table'!$B:$B,0))),0)</f>
        <v>0</v>
      </c>
      <c r="I1029" s="23">
        <f>ROUND(IF($A1029 ='Inflation Constants Table'!$E$1,F1029,F1029*(_xlfn.XLOOKUP($A1029,'Inflation Constants Table'!$A:$A,'Inflation Constants Table'!$B:$B,0))),0)</f>
        <v>20808</v>
      </c>
      <c r="J1029" s="23">
        <f>ROUND(IF($A1029 ='Inflation Constants Table'!$E$1,G1029,G1029*(_xlfn.XLOOKUP($A1029,'Inflation Constants Table'!$A:$A,'Inflation Constants Table'!$B:$B,0))),0)</f>
        <v>20808</v>
      </c>
      <c r="K1029" s="19">
        <f t="shared" si="50"/>
        <v>0</v>
      </c>
      <c r="L1029" s="73">
        <f>_xlfn.XLOOKUP(A1029,'SAPD GF as Pct of COSA GF'!A:A,'SAPD GF as Pct of COSA GF'!C:C)</f>
        <v>1701547788</v>
      </c>
      <c r="M1029" s="19">
        <f t="shared" si="51"/>
        <v>1.2228866063443174E-5</v>
      </c>
    </row>
    <row r="1030" spans="1:13">
      <c r="A1030">
        <v>2025</v>
      </c>
      <c r="B1030" t="s">
        <v>224</v>
      </c>
      <c r="C1030" s="59" t="s">
        <v>130</v>
      </c>
      <c r="D1030" s="25" t="s">
        <v>145</v>
      </c>
      <c r="F1030" s="65">
        <v>34742</v>
      </c>
      <c r="G1030" s="65">
        <f t="shared" si="49"/>
        <v>34742</v>
      </c>
      <c r="H1030" s="23">
        <f>ROUND(IF($A1030 ='Inflation Constants Table'!$E$1,E1030,E1030*(_xlfn.XLOOKUP($A1030,'Inflation Constants Table'!$A:$A,'Inflation Constants Table'!$B:$B,0))),0)</f>
        <v>0</v>
      </c>
      <c r="I1030" s="23">
        <f>ROUND(IF($A1030 ='Inflation Constants Table'!$E$1,F1030,F1030*(_xlfn.XLOOKUP($A1030,'Inflation Constants Table'!$A:$A,'Inflation Constants Table'!$B:$B,0))),0)</f>
        <v>35437</v>
      </c>
      <c r="J1030" s="23">
        <f>ROUND(IF($A1030 ='Inflation Constants Table'!$E$1,G1030,G1030*(_xlfn.XLOOKUP($A1030,'Inflation Constants Table'!$A:$A,'Inflation Constants Table'!$B:$B,0))),0)</f>
        <v>35437</v>
      </c>
      <c r="K1030" s="19">
        <f t="shared" si="50"/>
        <v>0</v>
      </c>
      <c r="L1030" s="73">
        <f>_xlfn.XLOOKUP(A1030,'SAPD GF as Pct of COSA GF'!A:A,'SAPD GF as Pct of COSA GF'!C:C)</f>
        <v>1701547788</v>
      </c>
      <c r="M1030" s="19">
        <f t="shared" si="51"/>
        <v>2.0826332501453081E-5</v>
      </c>
    </row>
    <row r="1031" spans="1:13">
      <c r="A1031">
        <v>2025</v>
      </c>
      <c r="B1031" t="s">
        <v>224</v>
      </c>
      <c r="C1031" s="59" t="s">
        <v>130</v>
      </c>
      <c r="D1031" s="25" t="s">
        <v>149</v>
      </c>
      <c r="F1031" s="65">
        <v>3800</v>
      </c>
      <c r="G1031" s="65">
        <f t="shared" si="49"/>
        <v>3800</v>
      </c>
      <c r="H1031" s="23">
        <f>ROUND(IF($A1031 ='Inflation Constants Table'!$E$1,E1031,E1031*(_xlfn.XLOOKUP($A1031,'Inflation Constants Table'!$A:$A,'Inflation Constants Table'!$B:$B,0))),0)</f>
        <v>0</v>
      </c>
      <c r="I1031" s="23">
        <f>ROUND(IF($A1031 ='Inflation Constants Table'!$E$1,F1031,F1031*(_xlfn.XLOOKUP($A1031,'Inflation Constants Table'!$A:$A,'Inflation Constants Table'!$B:$B,0))),0)</f>
        <v>3876</v>
      </c>
      <c r="J1031" s="23">
        <f>ROUND(IF($A1031 ='Inflation Constants Table'!$E$1,G1031,G1031*(_xlfn.XLOOKUP($A1031,'Inflation Constants Table'!$A:$A,'Inflation Constants Table'!$B:$B,0))),0)</f>
        <v>3876</v>
      </c>
      <c r="K1031" s="19">
        <f t="shared" si="50"/>
        <v>0</v>
      </c>
      <c r="L1031" s="73">
        <f>_xlfn.XLOOKUP(A1031,'SAPD GF as Pct of COSA GF'!A:A,'SAPD GF as Pct of COSA GF'!C:C)</f>
        <v>1701547788</v>
      </c>
      <c r="M1031" s="19">
        <f t="shared" si="51"/>
        <v>2.277926031425689E-6</v>
      </c>
    </row>
    <row r="1032" spans="1:13">
      <c r="A1032">
        <v>2025</v>
      </c>
      <c r="B1032" t="s">
        <v>224</v>
      </c>
      <c r="C1032" s="59" t="s">
        <v>130</v>
      </c>
      <c r="D1032" s="25" t="s">
        <v>150</v>
      </c>
      <c r="F1032" s="65">
        <v>100000</v>
      </c>
      <c r="G1032" s="65">
        <f t="shared" si="49"/>
        <v>100000</v>
      </c>
      <c r="H1032" s="23">
        <f>ROUND(IF($A1032 ='Inflation Constants Table'!$E$1,E1032,E1032*(_xlfn.XLOOKUP($A1032,'Inflation Constants Table'!$A:$A,'Inflation Constants Table'!$B:$B,0))),0)</f>
        <v>0</v>
      </c>
      <c r="I1032" s="23">
        <f>ROUND(IF($A1032 ='Inflation Constants Table'!$E$1,F1032,F1032*(_xlfn.XLOOKUP($A1032,'Inflation Constants Table'!$A:$A,'Inflation Constants Table'!$B:$B,0))),0)</f>
        <v>102000</v>
      </c>
      <c r="J1032" s="23">
        <f>ROUND(IF($A1032 ='Inflation Constants Table'!$E$1,G1032,G1032*(_xlfn.XLOOKUP($A1032,'Inflation Constants Table'!$A:$A,'Inflation Constants Table'!$B:$B,0))),0)</f>
        <v>102000</v>
      </c>
      <c r="K1032" s="19">
        <f t="shared" si="50"/>
        <v>0</v>
      </c>
      <c r="L1032" s="73">
        <f>_xlfn.XLOOKUP(A1032,'SAPD GF as Pct of COSA GF'!A:A,'SAPD GF as Pct of COSA GF'!C:C)</f>
        <v>1701547788</v>
      </c>
      <c r="M1032" s="19">
        <f t="shared" si="51"/>
        <v>5.9945421879623402E-5</v>
      </c>
    </row>
    <row r="1033" spans="1:13">
      <c r="A1033">
        <v>2025</v>
      </c>
      <c r="B1033" t="s">
        <v>224</v>
      </c>
      <c r="C1033" s="59" t="s">
        <v>130</v>
      </c>
      <c r="D1033" s="25" t="s">
        <v>139</v>
      </c>
      <c r="F1033" s="65">
        <v>900</v>
      </c>
      <c r="G1033" s="65">
        <f t="shared" si="49"/>
        <v>900</v>
      </c>
      <c r="H1033" s="23">
        <f>ROUND(IF($A1033 ='Inflation Constants Table'!$E$1,E1033,E1033*(_xlfn.XLOOKUP($A1033,'Inflation Constants Table'!$A:$A,'Inflation Constants Table'!$B:$B,0))),0)</f>
        <v>0</v>
      </c>
      <c r="I1033" s="23">
        <f>ROUND(IF($A1033 ='Inflation Constants Table'!$E$1,F1033,F1033*(_xlfn.XLOOKUP($A1033,'Inflation Constants Table'!$A:$A,'Inflation Constants Table'!$B:$B,0))),0)</f>
        <v>918</v>
      </c>
      <c r="J1033" s="23">
        <f>ROUND(IF($A1033 ='Inflation Constants Table'!$E$1,G1033,G1033*(_xlfn.XLOOKUP($A1033,'Inflation Constants Table'!$A:$A,'Inflation Constants Table'!$B:$B,0))),0)</f>
        <v>918</v>
      </c>
      <c r="K1033" s="19">
        <f t="shared" si="50"/>
        <v>0</v>
      </c>
      <c r="L1033" s="73">
        <f>_xlfn.XLOOKUP(A1033,'SAPD GF as Pct of COSA GF'!A:A,'SAPD GF as Pct of COSA GF'!C:C)</f>
        <v>1701547788</v>
      </c>
      <c r="M1033" s="19">
        <f t="shared" si="51"/>
        <v>5.3950879691661058E-7</v>
      </c>
    </row>
    <row r="1034" spans="1:13">
      <c r="A1034">
        <v>2025</v>
      </c>
      <c r="B1034" t="s">
        <v>224</v>
      </c>
      <c r="C1034" s="59" t="s">
        <v>130</v>
      </c>
      <c r="D1034" s="25" t="s">
        <v>148</v>
      </c>
      <c r="F1034" s="65">
        <v>116856</v>
      </c>
      <c r="G1034" s="65">
        <f t="shared" si="49"/>
        <v>116856</v>
      </c>
      <c r="H1034" s="23">
        <f>ROUND(IF($A1034 ='Inflation Constants Table'!$E$1,E1034,E1034*(_xlfn.XLOOKUP($A1034,'Inflation Constants Table'!$A:$A,'Inflation Constants Table'!$B:$B,0))),0)</f>
        <v>0</v>
      </c>
      <c r="I1034" s="23">
        <f>ROUND(IF($A1034 ='Inflation Constants Table'!$E$1,F1034,F1034*(_xlfn.XLOOKUP($A1034,'Inflation Constants Table'!$A:$A,'Inflation Constants Table'!$B:$B,0))),0)</f>
        <v>119193</v>
      </c>
      <c r="J1034" s="23">
        <f>ROUND(IF($A1034 ='Inflation Constants Table'!$E$1,G1034,G1034*(_xlfn.XLOOKUP($A1034,'Inflation Constants Table'!$A:$A,'Inflation Constants Table'!$B:$B,0))),0)</f>
        <v>119193</v>
      </c>
      <c r="K1034" s="19">
        <f t="shared" si="50"/>
        <v>0</v>
      </c>
      <c r="L1034" s="73">
        <f>_xlfn.XLOOKUP(A1034,'SAPD GF as Pct of COSA GF'!A:A,'SAPD GF as Pct of COSA GF'!C:C)</f>
        <v>1701547788</v>
      </c>
      <c r="M1034" s="19">
        <f t="shared" si="51"/>
        <v>7.0049751667626979E-5</v>
      </c>
    </row>
    <row r="1035" spans="1:13">
      <c r="A1035">
        <v>2025</v>
      </c>
      <c r="B1035" s="62" t="s">
        <v>224</v>
      </c>
      <c r="C1035" s="60" t="s">
        <v>130</v>
      </c>
      <c r="D1035" s="61" t="s">
        <v>153</v>
      </c>
      <c r="E1035" s="66"/>
      <c r="F1035" s="65">
        <v>4463</v>
      </c>
      <c r="G1035" s="65">
        <f t="shared" si="49"/>
        <v>4463</v>
      </c>
      <c r="H1035" s="23">
        <f>ROUND(IF($A1035 ='Inflation Constants Table'!$E$1,E1035,E1035*(_xlfn.XLOOKUP($A1035,'Inflation Constants Table'!$A:$A,'Inflation Constants Table'!$B:$B,0))),0)</f>
        <v>0</v>
      </c>
      <c r="I1035" s="23">
        <f>ROUND(IF($A1035 ='Inflation Constants Table'!$E$1,F1035,F1035*(_xlfn.XLOOKUP($A1035,'Inflation Constants Table'!$A:$A,'Inflation Constants Table'!$B:$B,0))),0)</f>
        <v>4552</v>
      </c>
      <c r="J1035" s="23">
        <f>ROUND(IF($A1035 ='Inflation Constants Table'!$E$1,G1035,G1035*(_xlfn.XLOOKUP($A1035,'Inflation Constants Table'!$A:$A,'Inflation Constants Table'!$B:$B,0))),0)</f>
        <v>4552</v>
      </c>
      <c r="K1035" s="19">
        <f t="shared" si="50"/>
        <v>0</v>
      </c>
      <c r="L1035" s="73">
        <f>_xlfn.XLOOKUP(A1035,'SAPD GF as Pct of COSA GF'!A:A,'SAPD GF as Pct of COSA GF'!C:C)</f>
        <v>1701547788</v>
      </c>
      <c r="M1035" s="19">
        <f t="shared" si="51"/>
        <v>2.6752113764318208E-6</v>
      </c>
    </row>
    <row r="1036" spans="1:13">
      <c r="A1036">
        <v>2026</v>
      </c>
      <c r="B1036" t="s">
        <v>224</v>
      </c>
      <c r="C1036" s="59" t="s">
        <v>130</v>
      </c>
      <c r="D1036" s="25" t="s">
        <v>158</v>
      </c>
      <c r="F1036" s="65">
        <v>4292</v>
      </c>
      <c r="G1036" s="65">
        <f t="shared" si="49"/>
        <v>4292</v>
      </c>
      <c r="H1036" s="23">
        <f>ROUND(IF($A1036 ='Inflation Constants Table'!$E$1,E1036,E1036*(_xlfn.XLOOKUP($A1036,'Inflation Constants Table'!$A:$A,'Inflation Constants Table'!$B:$B,0))),0)</f>
        <v>0</v>
      </c>
      <c r="I1036" s="23">
        <f>ROUND(IF($A1036 ='Inflation Constants Table'!$E$1,F1036,F1036*(_xlfn.XLOOKUP($A1036,'Inflation Constants Table'!$A:$A,'Inflation Constants Table'!$B:$B,0))),0)</f>
        <v>4292</v>
      </c>
      <c r="J1036" s="23">
        <f>ROUND(IF($A1036 ='Inflation Constants Table'!$E$1,G1036,G1036*(_xlfn.XLOOKUP($A1036,'Inflation Constants Table'!$A:$A,'Inflation Constants Table'!$B:$B,0))),0)</f>
        <v>4292</v>
      </c>
      <c r="K1036" s="19">
        <f t="shared" si="50"/>
        <v>0</v>
      </c>
      <c r="L1036" s="73">
        <f>_xlfn.XLOOKUP(A1036,'SAPD GF as Pct of COSA GF'!A:A,'SAPD GF as Pct of COSA GF'!C:C)</f>
        <v>1695896847</v>
      </c>
      <c r="M1036" s="19">
        <f t="shared" si="51"/>
        <v>2.5308143048867878E-6</v>
      </c>
    </row>
    <row r="1037" spans="1:13">
      <c r="A1037">
        <v>2026</v>
      </c>
      <c r="B1037" t="s">
        <v>224</v>
      </c>
      <c r="C1037" s="59" t="s">
        <v>130</v>
      </c>
      <c r="D1037" s="25" t="s">
        <v>140</v>
      </c>
      <c r="F1037" s="65">
        <v>5150</v>
      </c>
      <c r="G1037" s="65">
        <f t="shared" si="49"/>
        <v>5150</v>
      </c>
      <c r="H1037" s="23">
        <f>ROUND(IF($A1037 ='Inflation Constants Table'!$E$1,E1037,E1037*(_xlfn.XLOOKUP($A1037,'Inflation Constants Table'!$A:$A,'Inflation Constants Table'!$B:$B,0))),0)</f>
        <v>0</v>
      </c>
      <c r="I1037" s="23">
        <f>ROUND(IF($A1037 ='Inflation Constants Table'!$E$1,F1037,F1037*(_xlfn.XLOOKUP($A1037,'Inflation Constants Table'!$A:$A,'Inflation Constants Table'!$B:$B,0))),0)</f>
        <v>5150</v>
      </c>
      <c r="J1037" s="23">
        <f>ROUND(IF($A1037 ='Inflation Constants Table'!$E$1,G1037,G1037*(_xlfn.XLOOKUP($A1037,'Inflation Constants Table'!$A:$A,'Inflation Constants Table'!$B:$B,0))),0)</f>
        <v>5150</v>
      </c>
      <c r="K1037" s="19">
        <f t="shared" si="50"/>
        <v>0</v>
      </c>
      <c r="L1037" s="73">
        <f>_xlfn.XLOOKUP(A1037,'SAPD GF as Pct of COSA GF'!A:A,'SAPD GF as Pct of COSA GF'!C:C)</f>
        <v>1695896847</v>
      </c>
      <c r="M1037" s="19">
        <f t="shared" si="51"/>
        <v>3.0367413024620122E-6</v>
      </c>
    </row>
    <row r="1038" spans="1:13">
      <c r="A1038">
        <v>2026</v>
      </c>
      <c r="B1038" t="s">
        <v>224</v>
      </c>
      <c r="C1038" s="59" t="s">
        <v>130</v>
      </c>
      <c r="D1038" s="25" t="s">
        <v>147</v>
      </c>
      <c r="F1038" s="65">
        <v>24681</v>
      </c>
      <c r="G1038" s="65">
        <f t="shared" si="49"/>
        <v>24681</v>
      </c>
      <c r="H1038" s="23">
        <f>ROUND(IF($A1038 ='Inflation Constants Table'!$E$1,E1038,E1038*(_xlfn.XLOOKUP($A1038,'Inflation Constants Table'!$A:$A,'Inflation Constants Table'!$B:$B,0))),0)</f>
        <v>0</v>
      </c>
      <c r="I1038" s="23">
        <f>ROUND(IF($A1038 ='Inflation Constants Table'!$E$1,F1038,F1038*(_xlfn.XLOOKUP($A1038,'Inflation Constants Table'!$A:$A,'Inflation Constants Table'!$B:$B,0))),0)</f>
        <v>24681</v>
      </c>
      <c r="J1038" s="23">
        <f>ROUND(IF($A1038 ='Inflation Constants Table'!$E$1,G1038,G1038*(_xlfn.XLOOKUP($A1038,'Inflation Constants Table'!$A:$A,'Inflation Constants Table'!$B:$B,0))),0)</f>
        <v>24681</v>
      </c>
      <c r="K1038" s="19">
        <f t="shared" si="50"/>
        <v>0</v>
      </c>
      <c r="L1038" s="73">
        <f>_xlfn.XLOOKUP(A1038,'SAPD GF as Pct of COSA GF'!A:A,'SAPD GF as Pct of COSA GF'!C:C)</f>
        <v>1695896847</v>
      </c>
      <c r="M1038" s="19">
        <f t="shared" si="51"/>
        <v>1.4553361570109695E-5</v>
      </c>
    </row>
    <row r="1039" spans="1:13">
      <c r="A1039">
        <v>2026</v>
      </c>
      <c r="B1039" t="s">
        <v>224</v>
      </c>
      <c r="C1039" s="59" t="s">
        <v>130</v>
      </c>
      <c r="D1039" s="25" t="s">
        <v>131</v>
      </c>
      <c r="F1039" s="65">
        <v>6721</v>
      </c>
      <c r="G1039" s="65">
        <f t="shared" si="49"/>
        <v>6721</v>
      </c>
      <c r="H1039" s="23">
        <f>ROUND(IF($A1039 ='Inflation Constants Table'!$E$1,E1039,E1039*(_xlfn.XLOOKUP($A1039,'Inflation Constants Table'!$A:$A,'Inflation Constants Table'!$B:$B,0))),0)</f>
        <v>0</v>
      </c>
      <c r="I1039" s="23">
        <f>ROUND(IF($A1039 ='Inflation Constants Table'!$E$1,F1039,F1039*(_xlfn.XLOOKUP($A1039,'Inflation Constants Table'!$A:$A,'Inflation Constants Table'!$B:$B,0))),0)</f>
        <v>6721</v>
      </c>
      <c r="J1039" s="23">
        <f>ROUND(IF($A1039 ='Inflation Constants Table'!$E$1,G1039,G1039*(_xlfn.XLOOKUP($A1039,'Inflation Constants Table'!$A:$A,'Inflation Constants Table'!$B:$B,0))),0)</f>
        <v>6721</v>
      </c>
      <c r="K1039" s="19">
        <f t="shared" si="50"/>
        <v>0</v>
      </c>
      <c r="L1039" s="73">
        <f>_xlfn.XLOOKUP(A1039,'SAPD GF as Pct of COSA GF'!A:A,'SAPD GF as Pct of COSA GF'!C:C)</f>
        <v>1695896847</v>
      </c>
      <c r="M1039" s="19">
        <f t="shared" si="51"/>
        <v>3.963094814339259E-6</v>
      </c>
    </row>
    <row r="1040" spans="1:13">
      <c r="A1040">
        <v>2026</v>
      </c>
      <c r="B1040" t="s">
        <v>224</v>
      </c>
      <c r="C1040" s="59" t="s">
        <v>130</v>
      </c>
      <c r="D1040" s="25" t="s">
        <v>132</v>
      </c>
      <c r="F1040" s="65">
        <v>12402</v>
      </c>
      <c r="G1040" s="65">
        <f t="shared" si="49"/>
        <v>12402</v>
      </c>
      <c r="H1040" s="23">
        <f>ROUND(IF($A1040 ='Inflation Constants Table'!$E$1,E1040,E1040*(_xlfn.XLOOKUP($A1040,'Inflation Constants Table'!$A:$A,'Inflation Constants Table'!$B:$B,0))),0)</f>
        <v>0</v>
      </c>
      <c r="I1040" s="23">
        <f>ROUND(IF($A1040 ='Inflation Constants Table'!$E$1,F1040,F1040*(_xlfn.XLOOKUP($A1040,'Inflation Constants Table'!$A:$A,'Inflation Constants Table'!$B:$B,0))),0)</f>
        <v>12402</v>
      </c>
      <c r="J1040" s="23">
        <f>ROUND(IF($A1040 ='Inflation Constants Table'!$E$1,G1040,G1040*(_xlfn.XLOOKUP($A1040,'Inflation Constants Table'!$A:$A,'Inflation Constants Table'!$B:$B,0))),0)</f>
        <v>12402</v>
      </c>
      <c r="K1040" s="19">
        <f t="shared" si="50"/>
        <v>0</v>
      </c>
      <c r="L1040" s="73">
        <f>_xlfn.XLOOKUP(A1040,'SAPD GF as Pct of COSA GF'!A:A,'SAPD GF as Pct of COSA GF'!C:C)</f>
        <v>1695896847</v>
      </c>
      <c r="M1040" s="19">
        <f t="shared" si="51"/>
        <v>7.3129447831327913E-6</v>
      </c>
    </row>
    <row r="1041" spans="1:13">
      <c r="A1041">
        <v>2026</v>
      </c>
      <c r="B1041" t="s">
        <v>224</v>
      </c>
      <c r="C1041" s="59" t="s">
        <v>130</v>
      </c>
      <c r="D1041" s="25" t="s">
        <v>152</v>
      </c>
      <c r="F1041" s="65">
        <v>325</v>
      </c>
      <c r="G1041" s="65">
        <f t="shared" si="49"/>
        <v>325</v>
      </c>
      <c r="H1041" s="23">
        <f>ROUND(IF($A1041 ='Inflation Constants Table'!$E$1,E1041,E1041*(_xlfn.XLOOKUP($A1041,'Inflation Constants Table'!$A:$A,'Inflation Constants Table'!$B:$B,0))),0)</f>
        <v>0</v>
      </c>
      <c r="I1041" s="23">
        <f>ROUND(IF($A1041 ='Inflation Constants Table'!$E$1,F1041,F1041*(_xlfn.XLOOKUP($A1041,'Inflation Constants Table'!$A:$A,'Inflation Constants Table'!$B:$B,0))),0)</f>
        <v>325</v>
      </c>
      <c r="J1041" s="23">
        <f>ROUND(IF($A1041 ='Inflation Constants Table'!$E$1,G1041,G1041*(_xlfn.XLOOKUP($A1041,'Inflation Constants Table'!$A:$A,'Inflation Constants Table'!$B:$B,0))),0)</f>
        <v>325</v>
      </c>
      <c r="K1041" s="19">
        <f t="shared" si="50"/>
        <v>0</v>
      </c>
      <c r="L1041" s="73">
        <f>_xlfn.XLOOKUP(A1041,'SAPD GF as Pct of COSA GF'!A:A,'SAPD GF as Pct of COSA GF'!C:C)</f>
        <v>1695896847</v>
      </c>
      <c r="M1041" s="19">
        <f t="shared" si="51"/>
        <v>1.9163901423303961E-7</v>
      </c>
    </row>
    <row r="1042" spans="1:13">
      <c r="A1042">
        <v>2026</v>
      </c>
      <c r="B1042" t="s">
        <v>224</v>
      </c>
      <c r="C1042" s="59" t="s">
        <v>130</v>
      </c>
      <c r="D1042" s="25" t="s">
        <v>146</v>
      </c>
      <c r="F1042" s="65">
        <v>20400</v>
      </c>
      <c r="G1042" s="65">
        <f t="shared" si="49"/>
        <v>20400</v>
      </c>
      <c r="H1042" s="23">
        <f>ROUND(IF($A1042 ='Inflation Constants Table'!$E$1,E1042,E1042*(_xlfn.XLOOKUP($A1042,'Inflation Constants Table'!$A:$A,'Inflation Constants Table'!$B:$B,0))),0)</f>
        <v>0</v>
      </c>
      <c r="I1042" s="23">
        <f>ROUND(IF($A1042 ='Inflation Constants Table'!$E$1,F1042,F1042*(_xlfn.XLOOKUP($A1042,'Inflation Constants Table'!$A:$A,'Inflation Constants Table'!$B:$B,0))),0)</f>
        <v>20400</v>
      </c>
      <c r="J1042" s="23">
        <f>ROUND(IF($A1042 ='Inflation Constants Table'!$E$1,G1042,G1042*(_xlfn.XLOOKUP($A1042,'Inflation Constants Table'!$A:$A,'Inflation Constants Table'!$B:$B,0))),0)</f>
        <v>20400</v>
      </c>
      <c r="K1042" s="19">
        <f t="shared" si="50"/>
        <v>0</v>
      </c>
      <c r="L1042" s="73">
        <f>_xlfn.XLOOKUP(A1042,'SAPD GF as Pct of COSA GF'!A:A,'SAPD GF as Pct of COSA GF'!C:C)</f>
        <v>1695896847</v>
      </c>
      <c r="M1042" s="19">
        <f t="shared" si="51"/>
        <v>1.2029033508781563E-5</v>
      </c>
    </row>
    <row r="1043" spans="1:13">
      <c r="A1043">
        <v>2026</v>
      </c>
      <c r="B1043" t="s">
        <v>224</v>
      </c>
      <c r="C1043" s="59" t="s">
        <v>130</v>
      </c>
      <c r="D1043" s="25" t="s">
        <v>145</v>
      </c>
      <c r="F1043" s="65">
        <v>25381</v>
      </c>
      <c r="G1043" s="65">
        <f t="shared" si="49"/>
        <v>25381</v>
      </c>
      <c r="H1043" s="23">
        <f>ROUND(IF($A1043 ='Inflation Constants Table'!$E$1,E1043,E1043*(_xlfn.XLOOKUP($A1043,'Inflation Constants Table'!$A:$A,'Inflation Constants Table'!$B:$B,0))),0)</f>
        <v>0</v>
      </c>
      <c r="I1043" s="23">
        <f>ROUND(IF($A1043 ='Inflation Constants Table'!$E$1,F1043,F1043*(_xlfn.XLOOKUP($A1043,'Inflation Constants Table'!$A:$A,'Inflation Constants Table'!$B:$B,0))),0)</f>
        <v>25381</v>
      </c>
      <c r="J1043" s="23">
        <f>ROUND(IF($A1043 ='Inflation Constants Table'!$E$1,G1043,G1043*(_xlfn.XLOOKUP($A1043,'Inflation Constants Table'!$A:$A,'Inflation Constants Table'!$B:$B,0))),0)</f>
        <v>25381</v>
      </c>
      <c r="K1043" s="19">
        <f t="shared" si="50"/>
        <v>0</v>
      </c>
      <c r="L1043" s="73">
        <f>_xlfn.XLOOKUP(A1043,'SAPD GF as Pct of COSA GF'!A:A,'SAPD GF as Pct of COSA GF'!C:C)</f>
        <v>1695896847</v>
      </c>
      <c r="M1043" s="19">
        <f t="shared" si="51"/>
        <v>1.4966122523842396E-5</v>
      </c>
    </row>
    <row r="1044" spans="1:13">
      <c r="A1044">
        <v>2026</v>
      </c>
      <c r="B1044" t="s">
        <v>224</v>
      </c>
      <c r="C1044" s="59" t="s">
        <v>130</v>
      </c>
      <c r="D1044" s="25" t="s">
        <v>149</v>
      </c>
      <c r="F1044" s="65">
        <v>2776</v>
      </c>
      <c r="G1044" s="65">
        <f t="shared" si="49"/>
        <v>2776</v>
      </c>
      <c r="H1044" s="23">
        <f>ROUND(IF($A1044 ='Inflation Constants Table'!$E$1,E1044,E1044*(_xlfn.XLOOKUP($A1044,'Inflation Constants Table'!$A:$A,'Inflation Constants Table'!$B:$B,0))),0)</f>
        <v>0</v>
      </c>
      <c r="I1044" s="23">
        <f>ROUND(IF($A1044 ='Inflation Constants Table'!$E$1,F1044,F1044*(_xlfn.XLOOKUP($A1044,'Inflation Constants Table'!$A:$A,'Inflation Constants Table'!$B:$B,0))),0)</f>
        <v>2776</v>
      </c>
      <c r="J1044" s="23">
        <f>ROUND(IF($A1044 ='Inflation Constants Table'!$E$1,G1044,G1044*(_xlfn.XLOOKUP($A1044,'Inflation Constants Table'!$A:$A,'Inflation Constants Table'!$B:$B,0))),0)</f>
        <v>2776</v>
      </c>
      <c r="K1044" s="19">
        <f t="shared" si="50"/>
        <v>0</v>
      </c>
      <c r="L1044" s="73">
        <f>_xlfn.XLOOKUP(A1044,'SAPD GF as Pct of COSA GF'!A:A,'SAPD GF as Pct of COSA GF'!C:C)</f>
        <v>1695896847</v>
      </c>
      <c r="M1044" s="19">
        <f t="shared" si="51"/>
        <v>1.6368920108028246E-6</v>
      </c>
    </row>
    <row r="1045" spans="1:13">
      <c r="A1045">
        <v>2026</v>
      </c>
      <c r="B1045" t="s">
        <v>224</v>
      </c>
      <c r="C1045" s="59" t="s">
        <v>130</v>
      </c>
      <c r="D1045" s="25" t="s">
        <v>150</v>
      </c>
      <c r="F1045" s="65">
        <v>73057</v>
      </c>
      <c r="G1045" s="65">
        <f t="shared" si="49"/>
        <v>73057</v>
      </c>
      <c r="H1045" s="23">
        <f>ROUND(IF($A1045 ='Inflation Constants Table'!$E$1,E1045,E1045*(_xlfn.XLOOKUP($A1045,'Inflation Constants Table'!$A:$A,'Inflation Constants Table'!$B:$B,0))),0)</f>
        <v>0</v>
      </c>
      <c r="I1045" s="23">
        <f>ROUND(IF($A1045 ='Inflation Constants Table'!$E$1,F1045,F1045*(_xlfn.XLOOKUP($A1045,'Inflation Constants Table'!$A:$A,'Inflation Constants Table'!$B:$B,0))),0)</f>
        <v>73057</v>
      </c>
      <c r="J1045" s="23">
        <f>ROUND(IF($A1045 ='Inflation Constants Table'!$E$1,G1045,G1045*(_xlfn.XLOOKUP($A1045,'Inflation Constants Table'!$A:$A,'Inflation Constants Table'!$B:$B,0))),0)</f>
        <v>73057</v>
      </c>
      <c r="K1045" s="19">
        <f t="shared" si="50"/>
        <v>0</v>
      </c>
      <c r="L1045" s="73">
        <f>_xlfn.XLOOKUP(A1045,'SAPD GF as Pct of COSA GF'!A:A,'SAPD GF as Pct of COSA GF'!C:C)</f>
        <v>1695896847</v>
      </c>
      <c r="M1045" s="19">
        <f t="shared" si="51"/>
        <v>4.3078681424071307E-5</v>
      </c>
    </row>
    <row r="1046" spans="1:13">
      <c r="A1046">
        <v>2026</v>
      </c>
      <c r="B1046" t="s">
        <v>224</v>
      </c>
      <c r="C1046" s="59" t="s">
        <v>130</v>
      </c>
      <c r="D1046" s="25" t="s">
        <v>139</v>
      </c>
      <c r="F1046" s="65">
        <v>658</v>
      </c>
      <c r="G1046" s="65">
        <f t="shared" si="49"/>
        <v>658</v>
      </c>
      <c r="H1046" s="23">
        <f>ROUND(IF($A1046 ='Inflation Constants Table'!$E$1,E1046,E1046*(_xlfn.XLOOKUP($A1046,'Inflation Constants Table'!$A:$A,'Inflation Constants Table'!$B:$B,0))),0)</f>
        <v>0</v>
      </c>
      <c r="I1046" s="23">
        <f>ROUND(IF($A1046 ='Inflation Constants Table'!$E$1,F1046,F1046*(_xlfn.XLOOKUP($A1046,'Inflation Constants Table'!$A:$A,'Inflation Constants Table'!$B:$B,0))),0)</f>
        <v>658</v>
      </c>
      <c r="J1046" s="23">
        <f>ROUND(IF($A1046 ='Inflation Constants Table'!$E$1,G1046,G1046*(_xlfn.XLOOKUP($A1046,'Inflation Constants Table'!$A:$A,'Inflation Constants Table'!$B:$B,0))),0)</f>
        <v>658</v>
      </c>
      <c r="K1046" s="19">
        <f t="shared" si="50"/>
        <v>0</v>
      </c>
      <c r="L1046" s="73">
        <f>_xlfn.XLOOKUP(A1046,'SAPD GF as Pct of COSA GF'!A:A,'SAPD GF as Pct of COSA GF'!C:C)</f>
        <v>1695896847</v>
      </c>
      <c r="M1046" s="19">
        <f t="shared" si="51"/>
        <v>3.8799529650873865E-7</v>
      </c>
    </row>
    <row r="1047" spans="1:13">
      <c r="A1047">
        <v>2026</v>
      </c>
      <c r="B1047" t="s">
        <v>224</v>
      </c>
      <c r="C1047" s="59" t="s">
        <v>130</v>
      </c>
      <c r="D1047" s="25" t="s">
        <v>148</v>
      </c>
      <c r="F1047" s="65">
        <v>116856</v>
      </c>
      <c r="G1047" s="65">
        <f t="shared" si="49"/>
        <v>116856</v>
      </c>
      <c r="H1047" s="23">
        <f>ROUND(IF($A1047 ='Inflation Constants Table'!$E$1,E1047,E1047*(_xlfn.XLOOKUP($A1047,'Inflation Constants Table'!$A:$A,'Inflation Constants Table'!$B:$B,0))),0)</f>
        <v>0</v>
      </c>
      <c r="I1047" s="23">
        <f>ROUND(IF($A1047 ='Inflation Constants Table'!$E$1,F1047,F1047*(_xlfn.XLOOKUP($A1047,'Inflation Constants Table'!$A:$A,'Inflation Constants Table'!$B:$B,0))),0)</f>
        <v>116856</v>
      </c>
      <c r="J1047" s="23">
        <f>ROUND(IF($A1047 ='Inflation Constants Table'!$E$1,G1047,G1047*(_xlfn.XLOOKUP($A1047,'Inflation Constants Table'!$A:$A,'Inflation Constants Table'!$B:$B,0))),0)</f>
        <v>116856</v>
      </c>
      <c r="K1047" s="19">
        <f t="shared" si="50"/>
        <v>0</v>
      </c>
      <c r="L1047" s="73">
        <f>_xlfn.XLOOKUP(A1047,'SAPD GF as Pct of COSA GF'!A:A,'SAPD GF as Pct of COSA GF'!C:C)</f>
        <v>1695896847</v>
      </c>
      <c r="M1047" s="19">
        <f t="shared" si="51"/>
        <v>6.890513429912639E-5</v>
      </c>
    </row>
    <row r="1048" spans="1:13">
      <c r="A1048">
        <v>2026</v>
      </c>
      <c r="B1048" s="62" t="s">
        <v>224</v>
      </c>
      <c r="C1048" s="60" t="s">
        <v>130</v>
      </c>
      <c r="D1048" s="61" t="s">
        <v>153</v>
      </c>
      <c r="E1048" s="66"/>
      <c r="F1048" s="65">
        <v>4463</v>
      </c>
      <c r="G1048" s="65">
        <f t="shared" si="49"/>
        <v>4463</v>
      </c>
      <c r="H1048" s="23">
        <f>ROUND(IF($A1048 ='Inflation Constants Table'!$E$1,E1048,E1048*(_xlfn.XLOOKUP($A1048,'Inflation Constants Table'!$A:$A,'Inflation Constants Table'!$B:$B,0))),0)</f>
        <v>0</v>
      </c>
      <c r="I1048" s="23">
        <f>ROUND(IF($A1048 ='Inflation Constants Table'!$E$1,F1048,F1048*(_xlfn.XLOOKUP($A1048,'Inflation Constants Table'!$A:$A,'Inflation Constants Table'!$B:$B,0))),0)</f>
        <v>4463</v>
      </c>
      <c r="J1048" s="23">
        <f>ROUND(IF($A1048 ='Inflation Constants Table'!$E$1,G1048,G1048*(_xlfn.XLOOKUP($A1048,'Inflation Constants Table'!$A:$A,'Inflation Constants Table'!$B:$B,0))),0)</f>
        <v>4463</v>
      </c>
      <c r="K1048" s="19">
        <f t="shared" si="50"/>
        <v>0</v>
      </c>
      <c r="L1048" s="73">
        <f>_xlfn.XLOOKUP(A1048,'SAPD GF as Pct of COSA GF'!A:A,'SAPD GF as Pct of COSA GF'!C:C)</f>
        <v>1695896847</v>
      </c>
      <c r="M1048" s="19">
        <f t="shared" si="51"/>
        <v>2.6316459092986332E-6</v>
      </c>
    </row>
    <row r="1049" spans="1:13">
      <c r="A1049">
        <v>2020</v>
      </c>
      <c r="B1049" t="s">
        <v>224</v>
      </c>
      <c r="C1049" s="59" t="s">
        <v>177</v>
      </c>
      <c r="D1049" s="25" t="s">
        <v>189</v>
      </c>
      <c r="F1049" s="65">
        <v>12408</v>
      </c>
      <c r="G1049" s="65">
        <f t="shared" si="49"/>
        <v>12408</v>
      </c>
      <c r="H1049" s="23">
        <f>ROUND(IF($A1049 ='Inflation Constants Table'!$E$1,E1049,E1049*(_xlfn.XLOOKUP($A1049,'Inflation Constants Table'!$A:$A,'Inflation Constants Table'!$B:$B,0))),0)</f>
        <v>0</v>
      </c>
      <c r="I1049" s="23">
        <f>ROUND(IF($A1049 ='Inflation Constants Table'!$E$1,F1049,F1049*(_xlfn.XLOOKUP($A1049,'Inflation Constants Table'!$A:$A,'Inflation Constants Table'!$B:$B,0))),0)</f>
        <v>15634</v>
      </c>
      <c r="J1049" s="23">
        <f>ROUND(IF($A1049 ='Inflation Constants Table'!$E$1,G1049,G1049*(_xlfn.XLOOKUP($A1049,'Inflation Constants Table'!$A:$A,'Inflation Constants Table'!$B:$B,0))),0)</f>
        <v>15634</v>
      </c>
      <c r="K1049" s="19">
        <f t="shared" si="50"/>
        <v>0</v>
      </c>
      <c r="L1049" s="73">
        <f>_xlfn.XLOOKUP(A1049,'SAPD GF as Pct of COSA GF'!A:A,'SAPD GF as Pct of COSA GF'!C:C)</f>
        <v>1610819494</v>
      </c>
      <c r="M1049" s="19">
        <f t="shared" si="51"/>
        <v>9.7056188221173833E-6</v>
      </c>
    </row>
    <row r="1050" spans="1:13">
      <c r="A1050">
        <v>2020</v>
      </c>
      <c r="B1050" t="s">
        <v>224</v>
      </c>
      <c r="C1050" s="59" t="s">
        <v>177</v>
      </c>
      <c r="D1050" s="25" t="s">
        <v>196</v>
      </c>
      <c r="F1050" s="65">
        <v>0</v>
      </c>
      <c r="G1050" s="65">
        <f t="shared" si="49"/>
        <v>0</v>
      </c>
      <c r="H1050" s="23">
        <f>ROUND(IF($A1050 ='Inflation Constants Table'!$E$1,E1050,E1050*(_xlfn.XLOOKUP($A1050,'Inflation Constants Table'!$A:$A,'Inflation Constants Table'!$B:$B,0))),0)</f>
        <v>0</v>
      </c>
      <c r="I1050" s="23">
        <f>ROUND(IF($A1050 ='Inflation Constants Table'!$E$1,F1050,F1050*(_xlfn.XLOOKUP($A1050,'Inflation Constants Table'!$A:$A,'Inflation Constants Table'!$B:$B,0))),0)</f>
        <v>0</v>
      </c>
      <c r="J1050" s="23">
        <f>ROUND(IF($A1050 ='Inflation Constants Table'!$E$1,G1050,G1050*(_xlfn.XLOOKUP($A1050,'Inflation Constants Table'!$A:$A,'Inflation Constants Table'!$B:$B,0))),0)</f>
        <v>0</v>
      </c>
      <c r="K1050" s="19">
        <f t="shared" si="50"/>
        <v>0</v>
      </c>
      <c r="L1050" s="73">
        <f>_xlfn.XLOOKUP(A1050,'SAPD GF as Pct of COSA GF'!A:A,'SAPD GF as Pct of COSA GF'!C:C)</f>
        <v>1610819494</v>
      </c>
      <c r="M1050" s="19">
        <f t="shared" si="51"/>
        <v>0</v>
      </c>
    </row>
    <row r="1051" spans="1:13">
      <c r="A1051">
        <v>2020</v>
      </c>
      <c r="B1051" t="s">
        <v>224</v>
      </c>
      <c r="C1051" s="59" t="s">
        <v>177</v>
      </c>
      <c r="D1051" s="25" t="s">
        <v>182</v>
      </c>
      <c r="F1051" s="65">
        <v>310</v>
      </c>
      <c r="G1051" s="65">
        <f t="shared" si="49"/>
        <v>310</v>
      </c>
      <c r="H1051" s="23">
        <f>ROUND(IF($A1051 ='Inflation Constants Table'!$E$1,E1051,E1051*(_xlfn.XLOOKUP($A1051,'Inflation Constants Table'!$A:$A,'Inflation Constants Table'!$B:$B,0))),0)</f>
        <v>0</v>
      </c>
      <c r="I1051" s="23">
        <f>ROUND(IF($A1051 ='Inflation Constants Table'!$E$1,F1051,F1051*(_xlfn.XLOOKUP($A1051,'Inflation Constants Table'!$A:$A,'Inflation Constants Table'!$B:$B,0))),0)</f>
        <v>391</v>
      </c>
      <c r="J1051" s="23">
        <f>ROUND(IF($A1051 ='Inflation Constants Table'!$E$1,G1051,G1051*(_xlfn.XLOOKUP($A1051,'Inflation Constants Table'!$A:$A,'Inflation Constants Table'!$B:$B,0))),0)</f>
        <v>391</v>
      </c>
      <c r="K1051" s="19">
        <f t="shared" si="50"/>
        <v>0</v>
      </c>
      <c r="L1051" s="73">
        <f>_xlfn.XLOOKUP(A1051,'SAPD GF as Pct of COSA GF'!A:A,'SAPD GF as Pct of COSA GF'!C:C)</f>
        <v>1610819494</v>
      </c>
      <c r="M1051" s="19">
        <f t="shared" si="51"/>
        <v>2.4273359085633215E-7</v>
      </c>
    </row>
    <row r="1052" spans="1:13">
      <c r="A1052">
        <v>2020</v>
      </c>
      <c r="B1052" t="s">
        <v>224</v>
      </c>
      <c r="C1052" s="59" t="s">
        <v>177</v>
      </c>
      <c r="D1052" s="25" t="s">
        <v>229</v>
      </c>
      <c r="F1052" s="65">
        <v>17000</v>
      </c>
      <c r="G1052" s="65">
        <f t="shared" si="49"/>
        <v>17000</v>
      </c>
      <c r="H1052" s="23">
        <f>ROUND(IF($A1052 ='Inflation Constants Table'!$E$1,E1052,E1052*(_xlfn.XLOOKUP($A1052,'Inflation Constants Table'!$A:$A,'Inflation Constants Table'!$B:$B,0))),0)</f>
        <v>0</v>
      </c>
      <c r="I1052" s="23">
        <f>ROUND(IF($A1052 ='Inflation Constants Table'!$E$1,F1052,F1052*(_xlfn.XLOOKUP($A1052,'Inflation Constants Table'!$A:$A,'Inflation Constants Table'!$B:$B,0))),0)</f>
        <v>21420</v>
      </c>
      <c r="J1052" s="23">
        <f>ROUND(IF($A1052 ='Inflation Constants Table'!$E$1,G1052,G1052*(_xlfn.XLOOKUP($A1052,'Inflation Constants Table'!$A:$A,'Inflation Constants Table'!$B:$B,0))),0)</f>
        <v>21420</v>
      </c>
      <c r="K1052" s="19">
        <f t="shared" si="50"/>
        <v>0</v>
      </c>
      <c r="L1052" s="73">
        <f>_xlfn.XLOOKUP(A1052,'SAPD GF as Pct of COSA GF'!A:A,'SAPD GF as Pct of COSA GF'!C:C)</f>
        <v>1610819494</v>
      </c>
      <c r="M1052" s="19">
        <f t="shared" si="51"/>
        <v>1.3297579325172979E-5</v>
      </c>
    </row>
    <row r="1053" spans="1:13">
      <c r="A1053">
        <v>2020</v>
      </c>
      <c r="B1053" t="s">
        <v>224</v>
      </c>
      <c r="C1053" s="59" t="s">
        <v>177</v>
      </c>
      <c r="D1053" s="25" t="s">
        <v>181</v>
      </c>
      <c r="F1053" s="65">
        <v>723</v>
      </c>
      <c r="G1053" s="65">
        <f t="shared" si="49"/>
        <v>723</v>
      </c>
      <c r="H1053" s="23">
        <f>ROUND(IF($A1053 ='Inflation Constants Table'!$E$1,E1053,E1053*(_xlfn.XLOOKUP($A1053,'Inflation Constants Table'!$A:$A,'Inflation Constants Table'!$B:$B,0))),0)</f>
        <v>0</v>
      </c>
      <c r="I1053" s="23">
        <f>ROUND(IF($A1053 ='Inflation Constants Table'!$E$1,F1053,F1053*(_xlfn.XLOOKUP($A1053,'Inflation Constants Table'!$A:$A,'Inflation Constants Table'!$B:$B,0))),0)</f>
        <v>911</v>
      </c>
      <c r="J1053" s="23">
        <f>ROUND(IF($A1053 ='Inflation Constants Table'!$E$1,G1053,G1053*(_xlfn.XLOOKUP($A1053,'Inflation Constants Table'!$A:$A,'Inflation Constants Table'!$B:$B,0))),0)</f>
        <v>911</v>
      </c>
      <c r="K1053" s="19">
        <f t="shared" si="50"/>
        <v>0</v>
      </c>
      <c r="L1053" s="73">
        <f>_xlfn.XLOOKUP(A1053,'SAPD GF as Pct of COSA GF'!A:A,'SAPD GF as Pct of COSA GF'!C:C)</f>
        <v>1610819494</v>
      </c>
      <c r="M1053" s="19">
        <f t="shared" si="51"/>
        <v>5.6555064263457446E-7</v>
      </c>
    </row>
    <row r="1054" spans="1:13">
      <c r="A1054">
        <v>2020</v>
      </c>
      <c r="B1054" t="s">
        <v>224</v>
      </c>
      <c r="C1054" s="59" t="s">
        <v>177</v>
      </c>
      <c r="D1054" s="25" t="s">
        <v>194</v>
      </c>
      <c r="F1054" s="65">
        <v>23417</v>
      </c>
      <c r="G1054" s="65">
        <f t="shared" si="49"/>
        <v>23417</v>
      </c>
      <c r="H1054" s="23">
        <f>ROUND(IF($A1054 ='Inflation Constants Table'!$E$1,E1054,E1054*(_xlfn.XLOOKUP($A1054,'Inflation Constants Table'!$A:$A,'Inflation Constants Table'!$B:$B,0))),0)</f>
        <v>0</v>
      </c>
      <c r="I1054" s="23">
        <f>ROUND(IF($A1054 ='Inflation Constants Table'!$E$1,F1054,F1054*(_xlfn.XLOOKUP($A1054,'Inflation Constants Table'!$A:$A,'Inflation Constants Table'!$B:$B,0))),0)</f>
        <v>29505</v>
      </c>
      <c r="J1054" s="23">
        <f>ROUND(IF($A1054 ='Inflation Constants Table'!$E$1,G1054,G1054*(_xlfn.XLOOKUP($A1054,'Inflation Constants Table'!$A:$A,'Inflation Constants Table'!$B:$B,0))),0)</f>
        <v>29505</v>
      </c>
      <c r="K1054" s="19">
        <f t="shared" si="50"/>
        <v>0</v>
      </c>
      <c r="L1054" s="73">
        <f>_xlfn.XLOOKUP(A1054,'SAPD GF as Pct of COSA GF'!A:A,'SAPD GF as Pct of COSA GF'!C:C)</f>
        <v>1610819494</v>
      </c>
      <c r="M1054" s="19">
        <f t="shared" si="51"/>
        <v>1.8316763678301995E-5</v>
      </c>
    </row>
    <row r="1055" spans="1:13">
      <c r="A1055">
        <v>2020</v>
      </c>
      <c r="B1055" t="s">
        <v>224</v>
      </c>
      <c r="C1055" s="59" t="s">
        <v>177</v>
      </c>
      <c r="D1055" s="25" t="s">
        <v>185</v>
      </c>
      <c r="F1055" s="65">
        <v>571363</v>
      </c>
      <c r="G1055" s="65">
        <f t="shared" si="49"/>
        <v>571363</v>
      </c>
      <c r="H1055" s="23">
        <f>ROUND(IF($A1055 ='Inflation Constants Table'!$E$1,E1055,E1055*(_xlfn.XLOOKUP($A1055,'Inflation Constants Table'!$A:$A,'Inflation Constants Table'!$B:$B,0))),0)</f>
        <v>0</v>
      </c>
      <c r="I1055" s="23">
        <f>ROUND(IF($A1055 ='Inflation Constants Table'!$E$1,F1055,F1055*(_xlfn.XLOOKUP($A1055,'Inflation Constants Table'!$A:$A,'Inflation Constants Table'!$B:$B,0))),0)</f>
        <v>719917</v>
      </c>
      <c r="J1055" s="23">
        <f>ROUND(IF($A1055 ='Inflation Constants Table'!$E$1,G1055,G1055*(_xlfn.XLOOKUP($A1055,'Inflation Constants Table'!$A:$A,'Inflation Constants Table'!$B:$B,0))),0)</f>
        <v>719917</v>
      </c>
      <c r="K1055" s="19">
        <f t="shared" si="50"/>
        <v>0</v>
      </c>
      <c r="L1055" s="73">
        <f>_xlfn.XLOOKUP(A1055,'SAPD GF as Pct of COSA GF'!A:A,'SAPD GF as Pct of COSA GF'!C:C)</f>
        <v>1610819494</v>
      </c>
      <c r="M1055" s="19">
        <f t="shared" si="51"/>
        <v>4.4692592974045545E-4</v>
      </c>
    </row>
    <row r="1056" spans="1:13">
      <c r="A1056">
        <v>2020</v>
      </c>
      <c r="B1056" t="s">
        <v>224</v>
      </c>
      <c r="C1056" s="59" t="s">
        <v>177</v>
      </c>
      <c r="D1056" s="25" t="s">
        <v>186</v>
      </c>
      <c r="F1056" s="65">
        <v>180540</v>
      </c>
      <c r="G1056" s="65">
        <f t="shared" si="49"/>
        <v>180540</v>
      </c>
      <c r="H1056" s="23">
        <f>ROUND(IF($A1056 ='Inflation Constants Table'!$E$1,E1056,E1056*(_xlfn.XLOOKUP($A1056,'Inflation Constants Table'!$A:$A,'Inflation Constants Table'!$B:$B,0))),0)</f>
        <v>0</v>
      </c>
      <c r="I1056" s="23">
        <f>ROUND(IF($A1056 ='Inflation Constants Table'!$E$1,F1056,F1056*(_xlfn.XLOOKUP($A1056,'Inflation Constants Table'!$A:$A,'Inflation Constants Table'!$B:$B,0))),0)</f>
        <v>227480</v>
      </c>
      <c r="J1056" s="23">
        <f>ROUND(IF($A1056 ='Inflation Constants Table'!$E$1,G1056,G1056*(_xlfn.XLOOKUP($A1056,'Inflation Constants Table'!$A:$A,'Inflation Constants Table'!$B:$B,0))),0)</f>
        <v>227480</v>
      </c>
      <c r="K1056" s="19">
        <f t="shared" si="50"/>
        <v>0</v>
      </c>
      <c r="L1056" s="73">
        <f>_xlfn.XLOOKUP(A1056,'SAPD GF as Pct of COSA GF'!A:A,'SAPD GF as Pct of COSA GF'!C:C)</f>
        <v>1610819494</v>
      </c>
      <c r="M1056" s="19">
        <f t="shared" si="51"/>
        <v>1.4122004411252798E-4</v>
      </c>
    </row>
    <row r="1057" spans="1:13">
      <c r="A1057">
        <v>2020</v>
      </c>
      <c r="B1057" t="s">
        <v>224</v>
      </c>
      <c r="C1057" s="59" t="s">
        <v>177</v>
      </c>
      <c r="D1057" s="25" t="s">
        <v>180</v>
      </c>
      <c r="F1057" s="65">
        <v>0</v>
      </c>
      <c r="G1057" s="65">
        <f t="shared" si="49"/>
        <v>0</v>
      </c>
      <c r="H1057" s="23">
        <f>ROUND(IF($A1057 ='Inflation Constants Table'!$E$1,E1057,E1057*(_xlfn.XLOOKUP($A1057,'Inflation Constants Table'!$A:$A,'Inflation Constants Table'!$B:$B,0))),0)</f>
        <v>0</v>
      </c>
      <c r="I1057" s="23">
        <f>ROUND(IF($A1057 ='Inflation Constants Table'!$E$1,F1057,F1057*(_xlfn.XLOOKUP($A1057,'Inflation Constants Table'!$A:$A,'Inflation Constants Table'!$B:$B,0))),0)</f>
        <v>0</v>
      </c>
      <c r="J1057" s="23">
        <f>ROUND(IF($A1057 ='Inflation Constants Table'!$E$1,G1057,G1057*(_xlfn.XLOOKUP($A1057,'Inflation Constants Table'!$A:$A,'Inflation Constants Table'!$B:$B,0))),0)</f>
        <v>0</v>
      </c>
      <c r="K1057" s="19">
        <f t="shared" si="50"/>
        <v>0</v>
      </c>
      <c r="L1057" s="73">
        <f>_xlfn.XLOOKUP(A1057,'SAPD GF as Pct of COSA GF'!A:A,'SAPD GF as Pct of COSA GF'!C:C)</f>
        <v>1610819494</v>
      </c>
      <c r="M1057" s="19">
        <f t="shared" si="51"/>
        <v>0</v>
      </c>
    </row>
    <row r="1058" spans="1:13">
      <c r="A1058">
        <v>2020</v>
      </c>
      <c r="B1058" t="s">
        <v>224</v>
      </c>
      <c r="C1058" s="59" t="s">
        <v>177</v>
      </c>
      <c r="D1058" s="25" t="s">
        <v>198</v>
      </c>
      <c r="F1058" s="65">
        <v>202094</v>
      </c>
      <c r="G1058" s="65">
        <f t="shared" si="49"/>
        <v>202094</v>
      </c>
      <c r="H1058" s="23">
        <f>ROUND(IF($A1058 ='Inflation Constants Table'!$E$1,E1058,E1058*(_xlfn.XLOOKUP($A1058,'Inflation Constants Table'!$A:$A,'Inflation Constants Table'!$B:$B,0))),0)</f>
        <v>0</v>
      </c>
      <c r="I1058" s="23">
        <f>ROUND(IF($A1058 ='Inflation Constants Table'!$E$1,F1058,F1058*(_xlfn.XLOOKUP($A1058,'Inflation Constants Table'!$A:$A,'Inflation Constants Table'!$B:$B,0))),0)</f>
        <v>254638</v>
      </c>
      <c r="J1058" s="23">
        <f>ROUND(IF($A1058 ='Inflation Constants Table'!$E$1,G1058,G1058*(_xlfn.XLOOKUP($A1058,'Inflation Constants Table'!$A:$A,'Inflation Constants Table'!$B:$B,0))),0)</f>
        <v>254638</v>
      </c>
      <c r="K1058" s="19">
        <f t="shared" si="50"/>
        <v>0</v>
      </c>
      <c r="L1058" s="73">
        <f>_xlfn.XLOOKUP(A1058,'SAPD GF as Pct of COSA GF'!A:A,'SAPD GF as Pct of COSA GF'!C:C)</f>
        <v>1610819494</v>
      </c>
      <c r="M1058" s="19">
        <f t="shared" si="51"/>
        <v>1.5807978544366932E-4</v>
      </c>
    </row>
    <row r="1059" spans="1:13">
      <c r="A1059">
        <v>2020</v>
      </c>
      <c r="B1059" t="s">
        <v>224</v>
      </c>
      <c r="C1059" s="59" t="s">
        <v>177</v>
      </c>
      <c r="D1059" s="25" t="s">
        <v>195</v>
      </c>
      <c r="F1059" s="65">
        <v>1156</v>
      </c>
      <c r="G1059" s="65">
        <f t="shared" si="49"/>
        <v>1156</v>
      </c>
      <c r="H1059" s="23">
        <f>ROUND(IF($A1059 ='Inflation Constants Table'!$E$1,E1059,E1059*(_xlfn.XLOOKUP($A1059,'Inflation Constants Table'!$A:$A,'Inflation Constants Table'!$B:$B,0))),0)</f>
        <v>0</v>
      </c>
      <c r="I1059" s="23">
        <f>ROUND(IF($A1059 ='Inflation Constants Table'!$E$1,F1059,F1059*(_xlfn.XLOOKUP($A1059,'Inflation Constants Table'!$A:$A,'Inflation Constants Table'!$B:$B,0))),0)</f>
        <v>1457</v>
      </c>
      <c r="J1059" s="23">
        <f>ROUND(IF($A1059 ='Inflation Constants Table'!$E$1,G1059,G1059*(_xlfn.XLOOKUP($A1059,'Inflation Constants Table'!$A:$A,'Inflation Constants Table'!$B:$B,0))),0)</f>
        <v>1457</v>
      </c>
      <c r="K1059" s="19">
        <f t="shared" si="50"/>
        <v>0</v>
      </c>
      <c r="L1059" s="73">
        <f>_xlfn.XLOOKUP(A1059,'SAPD GF as Pct of COSA GF'!A:A,'SAPD GF as Pct of COSA GF'!C:C)</f>
        <v>1610819494</v>
      </c>
      <c r="M1059" s="19">
        <f t="shared" si="51"/>
        <v>9.0450854700172876E-7</v>
      </c>
    </row>
    <row r="1060" spans="1:13">
      <c r="A1060">
        <v>2020</v>
      </c>
      <c r="B1060" t="s">
        <v>224</v>
      </c>
      <c r="C1060" s="59" t="s">
        <v>177</v>
      </c>
      <c r="D1060" s="25" t="s">
        <v>184</v>
      </c>
      <c r="F1060" s="65">
        <v>44744</v>
      </c>
      <c r="G1060" s="65">
        <f t="shared" si="49"/>
        <v>44744</v>
      </c>
      <c r="H1060" s="23">
        <f>ROUND(IF($A1060 ='Inflation Constants Table'!$E$1,E1060,E1060*(_xlfn.XLOOKUP($A1060,'Inflation Constants Table'!$A:$A,'Inflation Constants Table'!$B:$B,0))),0)</f>
        <v>0</v>
      </c>
      <c r="I1060" s="23">
        <f>ROUND(IF($A1060 ='Inflation Constants Table'!$E$1,F1060,F1060*(_xlfn.XLOOKUP($A1060,'Inflation Constants Table'!$A:$A,'Inflation Constants Table'!$B:$B,0))),0)</f>
        <v>56377</v>
      </c>
      <c r="J1060" s="23">
        <f>ROUND(IF($A1060 ='Inflation Constants Table'!$E$1,G1060,G1060*(_xlfn.XLOOKUP($A1060,'Inflation Constants Table'!$A:$A,'Inflation Constants Table'!$B:$B,0))),0)</f>
        <v>56377</v>
      </c>
      <c r="K1060" s="19">
        <f t="shared" si="50"/>
        <v>0</v>
      </c>
      <c r="L1060" s="73">
        <f>_xlfn.XLOOKUP(A1060,'SAPD GF as Pct of COSA GF'!A:A,'SAPD GF as Pct of COSA GF'!C:C)</f>
        <v>1610819494</v>
      </c>
      <c r="M1060" s="19">
        <f t="shared" si="51"/>
        <v>3.4998955630965317E-5</v>
      </c>
    </row>
    <row r="1061" spans="1:13" s="62" customFormat="1">
      <c r="A1061" s="62">
        <v>2020</v>
      </c>
      <c r="B1061" s="62" t="s">
        <v>224</v>
      </c>
      <c r="C1061" s="59" t="s">
        <v>177</v>
      </c>
      <c r="D1061" s="61" t="s">
        <v>193</v>
      </c>
      <c r="E1061" s="66"/>
      <c r="F1061" s="65">
        <v>181617</v>
      </c>
      <c r="G1061" s="65">
        <f t="shared" si="49"/>
        <v>181617</v>
      </c>
      <c r="H1061" s="23">
        <f>ROUND(IF($A1061 ='Inflation Constants Table'!$E$1,E1061,E1061*(_xlfn.XLOOKUP($A1061,'Inflation Constants Table'!$A:$A,'Inflation Constants Table'!$B:$B,0))),0)</f>
        <v>0</v>
      </c>
      <c r="I1061" s="23">
        <f>ROUND(IF($A1061 ='Inflation Constants Table'!$E$1,F1061,F1061*(_xlfn.XLOOKUP($A1061,'Inflation Constants Table'!$A:$A,'Inflation Constants Table'!$B:$B,0))),0)</f>
        <v>228837</v>
      </c>
      <c r="J1061" s="23">
        <f>ROUND(IF($A1061 ='Inflation Constants Table'!$E$1,G1061,G1061*(_xlfn.XLOOKUP($A1061,'Inflation Constants Table'!$A:$A,'Inflation Constants Table'!$B:$B,0))),0)</f>
        <v>228837</v>
      </c>
      <c r="K1061" s="19">
        <f t="shared" si="50"/>
        <v>0</v>
      </c>
      <c r="L1061" s="73">
        <f>_xlfn.XLOOKUP(A1061,'SAPD GF as Pct of COSA GF'!A:A,'SAPD GF as Pct of COSA GF'!C:C)</f>
        <v>1610819494</v>
      </c>
      <c r="M1061" s="19">
        <f t="shared" si="51"/>
        <v>1.4206247245726467E-4</v>
      </c>
    </row>
    <row r="1062" spans="1:13">
      <c r="A1062">
        <v>2021</v>
      </c>
      <c r="B1062" t="s">
        <v>224</v>
      </c>
      <c r="C1062" s="59" t="s">
        <v>177</v>
      </c>
      <c r="D1062" s="25" t="s">
        <v>189</v>
      </c>
      <c r="F1062" s="65">
        <v>13104</v>
      </c>
      <c r="G1062" s="65">
        <f t="shared" si="49"/>
        <v>13104</v>
      </c>
      <c r="H1062" s="23">
        <f>ROUND(IF($A1062 ='Inflation Constants Table'!$E$1,E1062,E1062*(_xlfn.XLOOKUP($A1062,'Inflation Constants Table'!$A:$A,'Inflation Constants Table'!$B:$B,0))),0)</f>
        <v>0</v>
      </c>
      <c r="I1062" s="23">
        <f>ROUND(IF($A1062 ='Inflation Constants Table'!$E$1,F1062,F1062*(_xlfn.XLOOKUP($A1062,'Inflation Constants Table'!$A:$A,'Inflation Constants Table'!$B:$B,0))),0)</f>
        <v>16249</v>
      </c>
      <c r="J1062" s="23">
        <f>ROUND(IF($A1062 ='Inflation Constants Table'!$E$1,G1062,G1062*(_xlfn.XLOOKUP($A1062,'Inflation Constants Table'!$A:$A,'Inflation Constants Table'!$B:$B,0))),0)</f>
        <v>16249</v>
      </c>
      <c r="K1062" s="19">
        <f t="shared" si="50"/>
        <v>0</v>
      </c>
      <c r="L1062" s="73">
        <f>_xlfn.XLOOKUP(A1062,'SAPD GF as Pct of COSA GF'!A:A,'SAPD GF as Pct of COSA GF'!C:C)</f>
        <v>1596310579</v>
      </c>
      <c r="M1062" s="19">
        <f t="shared" si="51"/>
        <v>1.01790968585694E-5</v>
      </c>
    </row>
    <row r="1063" spans="1:13">
      <c r="A1063">
        <v>2021</v>
      </c>
      <c r="B1063" t="s">
        <v>224</v>
      </c>
      <c r="C1063" s="59" t="s">
        <v>177</v>
      </c>
      <c r="D1063" s="25" t="s">
        <v>196</v>
      </c>
      <c r="F1063" s="65">
        <v>0</v>
      </c>
      <c r="G1063" s="65">
        <f t="shared" si="49"/>
        <v>0</v>
      </c>
      <c r="H1063" s="23">
        <f>ROUND(IF($A1063 ='Inflation Constants Table'!$E$1,E1063,E1063*(_xlfn.XLOOKUP($A1063,'Inflation Constants Table'!$A:$A,'Inflation Constants Table'!$B:$B,0))),0)</f>
        <v>0</v>
      </c>
      <c r="I1063" s="23">
        <f>ROUND(IF($A1063 ='Inflation Constants Table'!$E$1,F1063,F1063*(_xlfn.XLOOKUP($A1063,'Inflation Constants Table'!$A:$A,'Inflation Constants Table'!$B:$B,0))),0)</f>
        <v>0</v>
      </c>
      <c r="J1063" s="23">
        <f>ROUND(IF($A1063 ='Inflation Constants Table'!$E$1,G1063,G1063*(_xlfn.XLOOKUP($A1063,'Inflation Constants Table'!$A:$A,'Inflation Constants Table'!$B:$B,0))),0)</f>
        <v>0</v>
      </c>
      <c r="K1063" s="19">
        <f t="shared" si="50"/>
        <v>0</v>
      </c>
      <c r="L1063" s="73">
        <f>_xlfn.XLOOKUP(A1063,'SAPD GF as Pct of COSA GF'!A:A,'SAPD GF as Pct of COSA GF'!C:C)</f>
        <v>1596310579</v>
      </c>
      <c r="M1063" s="19">
        <f t="shared" si="51"/>
        <v>0</v>
      </c>
    </row>
    <row r="1064" spans="1:13">
      <c r="A1064">
        <v>2021</v>
      </c>
      <c r="B1064" t="s">
        <v>224</v>
      </c>
      <c r="C1064" s="59" t="s">
        <v>177</v>
      </c>
      <c r="D1064" s="25" t="s">
        <v>182</v>
      </c>
      <c r="F1064" s="65">
        <v>285</v>
      </c>
      <c r="G1064" s="65">
        <f t="shared" si="49"/>
        <v>285</v>
      </c>
      <c r="H1064" s="23">
        <f>ROUND(IF($A1064 ='Inflation Constants Table'!$E$1,E1064,E1064*(_xlfn.XLOOKUP($A1064,'Inflation Constants Table'!$A:$A,'Inflation Constants Table'!$B:$B,0))),0)</f>
        <v>0</v>
      </c>
      <c r="I1064" s="23">
        <f>ROUND(IF($A1064 ='Inflation Constants Table'!$E$1,F1064,F1064*(_xlfn.XLOOKUP($A1064,'Inflation Constants Table'!$A:$A,'Inflation Constants Table'!$B:$B,0))),0)</f>
        <v>353</v>
      </c>
      <c r="J1064" s="23">
        <f>ROUND(IF($A1064 ='Inflation Constants Table'!$E$1,G1064,G1064*(_xlfn.XLOOKUP($A1064,'Inflation Constants Table'!$A:$A,'Inflation Constants Table'!$B:$B,0))),0)</f>
        <v>353</v>
      </c>
      <c r="K1064" s="19">
        <f t="shared" si="50"/>
        <v>0</v>
      </c>
      <c r="L1064" s="73">
        <f>_xlfn.XLOOKUP(A1064,'SAPD GF as Pct of COSA GF'!A:A,'SAPD GF as Pct of COSA GF'!C:C)</f>
        <v>1596310579</v>
      </c>
      <c r="M1064" s="19">
        <f t="shared" si="51"/>
        <v>2.2113491236845332E-7</v>
      </c>
    </row>
    <row r="1065" spans="1:13">
      <c r="A1065">
        <v>2021</v>
      </c>
      <c r="B1065" t="s">
        <v>224</v>
      </c>
      <c r="C1065" s="59" t="s">
        <v>177</v>
      </c>
      <c r="D1065" s="25" t="s">
        <v>229</v>
      </c>
      <c r="F1065" s="65">
        <v>39000</v>
      </c>
      <c r="G1065" s="65">
        <f t="shared" si="49"/>
        <v>39000</v>
      </c>
      <c r="H1065" s="23">
        <f>ROUND(IF($A1065 ='Inflation Constants Table'!$E$1,E1065,E1065*(_xlfn.XLOOKUP($A1065,'Inflation Constants Table'!$A:$A,'Inflation Constants Table'!$B:$B,0))),0)</f>
        <v>0</v>
      </c>
      <c r="I1065" s="23">
        <f>ROUND(IF($A1065 ='Inflation Constants Table'!$E$1,F1065,F1065*(_xlfn.XLOOKUP($A1065,'Inflation Constants Table'!$A:$A,'Inflation Constants Table'!$B:$B,0))),0)</f>
        <v>48360</v>
      </c>
      <c r="J1065" s="23">
        <f>ROUND(IF($A1065 ='Inflation Constants Table'!$E$1,G1065,G1065*(_xlfn.XLOOKUP($A1065,'Inflation Constants Table'!$A:$A,'Inflation Constants Table'!$B:$B,0))),0)</f>
        <v>48360</v>
      </c>
      <c r="K1065" s="19">
        <f t="shared" si="50"/>
        <v>0</v>
      </c>
      <c r="L1065" s="73">
        <f>_xlfn.XLOOKUP(A1065,'SAPD GF as Pct of COSA GF'!A:A,'SAPD GF as Pct of COSA GF'!C:C)</f>
        <v>1596310579</v>
      </c>
      <c r="M1065" s="19">
        <f t="shared" si="51"/>
        <v>3.0294856549967149E-5</v>
      </c>
    </row>
    <row r="1066" spans="1:13">
      <c r="A1066">
        <v>2021</v>
      </c>
      <c r="B1066" t="s">
        <v>224</v>
      </c>
      <c r="C1066" s="59" t="s">
        <v>177</v>
      </c>
      <c r="D1066" s="25" t="s">
        <v>181</v>
      </c>
      <c r="F1066" s="65">
        <v>2575</v>
      </c>
      <c r="G1066" s="65">
        <f t="shared" si="49"/>
        <v>2575</v>
      </c>
      <c r="H1066" s="23">
        <f>ROUND(IF($A1066 ='Inflation Constants Table'!$E$1,E1066,E1066*(_xlfn.XLOOKUP($A1066,'Inflation Constants Table'!$A:$A,'Inflation Constants Table'!$B:$B,0))),0)</f>
        <v>0</v>
      </c>
      <c r="I1066" s="23">
        <f>ROUND(IF($A1066 ='Inflation Constants Table'!$E$1,F1066,F1066*(_xlfn.XLOOKUP($A1066,'Inflation Constants Table'!$A:$A,'Inflation Constants Table'!$B:$B,0))),0)</f>
        <v>3193</v>
      </c>
      <c r="J1066" s="23">
        <f>ROUND(IF($A1066 ='Inflation Constants Table'!$E$1,G1066,G1066*(_xlfn.XLOOKUP($A1066,'Inflation Constants Table'!$A:$A,'Inflation Constants Table'!$B:$B,0))),0)</f>
        <v>3193</v>
      </c>
      <c r="K1066" s="19">
        <f t="shared" si="50"/>
        <v>0</v>
      </c>
      <c r="L1066" s="73">
        <f>_xlfn.XLOOKUP(A1066,'SAPD GF as Pct of COSA GF'!A:A,'SAPD GF as Pct of COSA GF'!C:C)</f>
        <v>1596310579</v>
      </c>
      <c r="M1066" s="19">
        <f t="shared" si="51"/>
        <v>2.0002373234914205E-6</v>
      </c>
    </row>
    <row r="1067" spans="1:13">
      <c r="A1067">
        <v>2021</v>
      </c>
      <c r="B1067" t="s">
        <v>224</v>
      </c>
      <c r="C1067" s="59" t="s">
        <v>177</v>
      </c>
      <c r="D1067" s="25" t="s">
        <v>194</v>
      </c>
      <c r="F1067" s="65">
        <v>42449</v>
      </c>
      <c r="G1067" s="65">
        <f t="shared" si="49"/>
        <v>42449</v>
      </c>
      <c r="H1067" s="23">
        <f>ROUND(IF($A1067 ='Inflation Constants Table'!$E$1,E1067,E1067*(_xlfn.XLOOKUP($A1067,'Inflation Constants Table'!$A:$A,'Inflation Constants Table'!$B:$B,0))),0)</f>
        <v>0</v>
      </c>
      <c r="I1067" s="23">
        <f>ROUND(IF($A1067 ='Inflation Constants Table'!$E$1,F1067,F1067*(_xlfn.XLOOKUP($A1067,'Inflation Constants Table'!$A:$A,'Inflation Constants Table'!$B:$B,0))),0)</f>
        <v>52637</v>
      </c>
      <c r="J1067" s="23">
        <f>ROUND(IF($A1067 ='Inflation Constants Table'!$E$1,G1067,G1067*(_xlfn.XLOOKUP($A1067,'Inflation Constants Table'!$A:$A,'Inflation Constants Table'!$B:$B,0))),0)</f>
        <v>52637</v>
      </c>
      <c r="K1067" s="19">
        <f t="shared" si="50"/>
        <v>0</v>
      </c>
      <c r="L1067" s="73">
        <f>_xlfn.XLOOKUP(A1067,'SAPD GF as Pct of COSA GF'!A:A,'SAPD GF as Pct of COSA GF'!C:C)</f>
        <v>1596310579</v>
      </c>
      <c r="M1067" s="19">
        <f t="shared" si="51"/>
        <v>3.2974159723337895E-5</v>
      </c>
    </row>
    <row r="1068" spans="1:13">
      <c r="A1068">
        <v>2021</v>
      </c>
      <c r="B1068" t="s">
        <v>224</v>
      </c>
      <c r="C1068" s="59" t="s">
        <v>177</v>
      </c>
      <c r="D1068" s="25" t="s">
        <v>185</v>
      </c>
      <c r="F1068" s="65">
        <v>661141</v>
      </c>
      <c r="G1068" s="65">
        <f t="shared" si="49"/>
        <v>661141</v>
      </c>
      <c r="H1068" s="23">
        <f>ROUND(IF($A1068 ='Inflation Constants Table'!$E$1,E1068,E1068*(_xlfn.XLOOKUP($A1068,'Inflation Constants Table'!$A:$A,'Inflation Constants Table'!$B:$B,0))),0)</f>
        <v>0</v>
      </c>
      <c r="I1068" s="23">
        <f>ROUND(IF($A1068 ='Inflation Constants Table'!$E$1,F1068,F1068*(_xlfn.XLOOKUP($A1068,'Inflation Constants Table'!$A:$A,'Inflation Constants Table'!$B:$B,0))),0)</f>
        <v>819815</v>
      </c>
      <c r="J1068" s="23">
        <f>ROUND(IF($A1068 ='Inflation Constants Table'!$E$1,G1068,G1068*(_xlfn.XLOOKUP($A1068,'Inflation Constants Table'!$A:$A,'Inflation Constants Table'!$B:$B,0))),0)</f>
        <v>819815</v>
      </c>
      <c r="K1068" s="19">
        <f t="shared" si="50"/>
        <v>0</v>
      </c>
      <c r="L1068" s="73">
        <f>_xlfn.XLOOKUP(A1068,'SAPD GF as Pct of COSA GF'!A:A,'SAPD GF as Pct of COSA GF'!C:C)</f>
        <v>1596310579</v>
      </c>
      <c r="M1068" s="19">
        <f t="shared" si="51"/>
        <v>5.135686067516815E-4</v>
      </c>
    </row>
    <row r="1069" spans="1:13">
      <c r="A1069">
        <v>2021</v>
      </c>
      <c r="B1069" t="s">
        <v>224</v>
      </c>
      <c r="C1069" s="59" t="s">
        <v>177</v>
      </c>
      <c r="D1069" s="25" t="s">
        <v>186</v>
      </c>
      <c r="F1069" s="65">
        <v>129500</v>
      </c>
      <c r="G1069" s="65">
        <f t="shared" si="49"/>
        <v>129500</v>
      </c>
      <c r="H1069" s="23">
        <f>ROUND(IF($A1069 ='Inflation Constants Table'!$E$1,E1069,E1069*(_xlfn.XLOOKUP($A1069,'Inflation Constants Table'!$A:$A,'Inflation Constants Table'!$B:$B,0))),0)</f>
        <v>0</v>
      </c>
      <c r="I1069" s="23">
        <f>ROUND(IF($A1069 ='Inflation Constants Table'!$E$1,F1069,F1069*(_xlfn.XLOOKUP($A1069,'Inflation Constants Table'!$A:$A,'Inflation Constants Table'!$B:$B,0))),0)</f>
        <v>160580</v>
      </c>
      <c r="J1069" s="23">
        <f>ROUND(IF($A1069 ='Inflation Constants Table'!$E$1,G1069,G1069*(_xlfn.XLOOKUP($A1069,'Inflation Constants Table'!$A:$A,'Inflation Constants Table'!$B:$B,0))),0)</f>
        <v>160580</v>
      </c>
      <c r="K1069" s="19">
        <f t="shared" si="50"/>
        <v>0</v>
      </c>
      <c r="L1069" s="73">
        <f>_xlfn.XLOOKUP(A1069,'SAPD GF as Pct of COSA GF'!A:A,'SAPD GF as Pct of COSA GF'!C:C)</f>
        <v>1596310579</v>
      </c>
      <c r="M1069" s="19">
        <f t="shared" si="51"/>
        <v>1.005944595697627E-4</v>
      </c>
    </row>
    <row r="1070" spans="1:13">
      <c r="A1070">
        <v>2021</v>
      </c>
      <c r="B1070" t="s">
        <v>224</v>
      </c>
      <c r="C1070" s="59" t="s">
        <v>177</v>
      </c>
      <c r="D1070" s="25" t="s">
        <v>180</v>
      </c>
      <c r="F1070" s="65">
        <v>0</v>
      </c>
      <c r="G1070" s="65">
        <f t="shared" si="49"/>
        <v>0</v>
      </c>
      <c r="H1070" s="23">
        <f>ROUND(IF($A1070 ='Inflation Constants Table'!$E$1,E1070,E1070*(_xlfn.XLOOKUP($A1070,'Inflation Constants Table'!$A:$A,'Inflation Constants Table'!$B:$B,0))),0)</f>
        <v>0</v>
      </c>
      <c r="I1070" s="23">
        <f>ROUND(IF($A1070 ='Inflation Constants Table'!$E$1,F1070,F1070*(_xlfn.XLOOKUP($A1070,'Inflation Constants Table'!$A:$A,'Inflation Constants Table'!$B:$B,0))),0)</f>
        <v>0</v>
      </c>
      <c r="J1070" s="23">
        <f>ROUND(IF($A1070 ='Inflation Constants Table'!$E$1,G1070,G1070*(_xlfn.XLOOKUP($A1070,'Inflation Constants Table'!$A:$A,'Inflation Constants Table'!$B:$B,0))),0)</f>
        <v>0</v>
      </c>
      <c r="K1070" s="19">
        <f t="shared" si="50"/>
        <v>0</v>
      </c>
      <c r="L1070" s="73">
        <f>_xlfn.XLOOKUP(A1070,'SAPD GF as Pct of COSA GF'!A:A,'SAPD GF as Pct of COSA GF'!C:C)</f>
        <v>1596310579</v>
      </c>
      <c r="M1070" s="19">
        <f t="shared" si="51"/>
        <v>0</v>
      </c>
    </row>
    <row r="1071" spans="1:13">
      <c r="A1071">
        <v>2021</v>
      </c>
      <c r="B1071" t="s">
        <v>224</v>
      </c>
      <c r="C1071" s="59" t="s">
        <v>177</v>
      </c>
      <c r="D1071" s="25" t="s">
        <v>198</v>
      </c>
      <c r="F1071" s="65">
        <v>185516</v>
      </c>
      <c r="G1071" s="65">
        <f t="shared" si="49"/>
        <v>185516</v>
      </c>
      <c r="H1071" s="23">
        <f>ROUND(IF($A1071 ='Inflation Constants Table'!$E$1,E1071,E1071*(_xlfn.XLOOKUP($A1071,'Inflation Constants Table'!$A:$A,'Inflation Constants Table'!$B:$B,0))),0)</f>
        <v>0</v>
      </c>
      <c r="I1071" s="23">
        <f>ROUND(IF($A1071 ='Inflation Constants Table'!$E$1,F1071,F1071*(_xlfn.XLOOKUP($A1071,'Inflation Constants Table'!$A:$A,'Inflation Constants Table'!$B:$B,0))),0)</f>
        <v>230040</v>
      </c>
      <c r="J1071" s="23">
        <f>ROUND(IF($A1071 ='Inflation Constants Table'!$E$1,G1071,G1071*(_xlfn.XLOOKUP($A1071,'Inflation Constants Table'!$A:$A,'Inflation Constants Table'!$B:$B,0))),0)</f>
        <v>230040</v>
      </c>
      <c r="K1071" s="19">
        <f t="shared" si="50"/>
        <v>0</v>
      </c>
      <c r="L1071" s="73">
        <f>_xlfn.XLOOKUP(A1071,'SAPD GF as Pct of COSA GF'!A:A,'SAPD GF as Pct of COSA GF'!C:C)</f>
        <v>1596310579</v>
      </c>
      <c r="M1071" s="19">
        <f t="shared" si="51"/>
        <v>1.4410729530096034E-4</v>
      </c>
    </row>
    <row r="1072" spans="1:13">
      <c r="A1072">
        <v>2021</v>
      </c>
      <c r="B1072" t="s">
        <v>224</v>
      </c>
      <c r="C1072" s="59" t="s">
        <v>177</v>
      </c>
      <c r="D1072" s="25" t="s">
        <v>195</v>
      </c>
      <c r="F1072" s="65">
        <v>0</v>
      </c>
      <c r="G1072" s="65">
        <f t="shared" si="49"/>
        <v>0</v>
      </c>
      <c r="H1072" s="23">
        <f>ROUND(IF($A1072 ='Inflation Constants Table'!$E$1,E1072,E1072*(_xlfn.XLOOKUP($A1072,'Inflation Constants Table'!$A:$A,'Inflation Constants Table'!$B:$B,0))),0)</f>
        <v>0</v>
      </c>
      <c r="I1072" s="23">
        <f>ROUND(IF($A1072 ='Inflation Constants Table'!$E$1,F1072,F1072*(_xlfn.XLOOKUP($A1072,'Inflation Constants Table'!$A:$A,'Inflation Constants Table'!$B:$B,0))),0)</f>
        <v>0</v>
      </c>
      <c r="J1072" s="23">
        <f>ROUND(IF($A1072 ='Inflation Constants Table'!$E$1,G1072,G1072*(_xlfn.XLOOKUP($A1072,'Inflation Constants Table'!$A:$A,'Inflation Constants Table'!$B:$B,0))),0)</f>
        <v>0</v>
      </c>
      <c r="K1072" s="19">
        <f t="shared" si="50"/>
        <v>0</v>
      </c>
      <c r="L1072" s="73">
        <f>_xlfn.XLOOKUP(A1072,'SAPD GF as Pct of COSA GF'!A:A,'SAPD GF as Pct of COSA GF'!C:C)</f>
        <v>1596310579</v>
      </c>
      <c r="M1072" s="19">
        <f t="shared" si="51"/>
        <v>0</v>
      </c>
    </row>
    <row r="1073" spans="1:13">
      <c r="A1073">
        <v>2021</v>
      </c>
      <c r="B1073" t="s">
        <v>224</v>
      </c>
      <c r="C1073" s="59" t="s">
        <v>177</v>
      </c>
      <c r="D1073" s="25" t="s">
        <v>184</v>
      </c>
      <c r="F1073" s="65">
        <v>35160</v>
      </c>
      <c r="G1073" s="65">
        <f t="shared" si="49"/>
        <v>35160</v>
      </c>
      <c r="H1073" s="23">
        <f>ROUND(IF($A1073 ='Inflation Constants Table'!$E$1,E1073,E1073*(_xlfn.XLOOKUP($A1073,'Inflation Constants Table'!$A:$A,'Inflation Constants Table'!$B:$B,0))),0)</f>
        <v>0</v>
      </c>
      <c r="I1073" s="23">
        <f>ROUND(IF($A1073 ='Inflation Constants Table'!$E$1,F1073,F1073*(_xlfn.XLOOKUP($A1073,'Inflation Constants Table'!$A:$A,'Inflation Constants Table'!$B:$B,0))),0)</f>
        <v>43598</v>
      </c>
      <c r="J1073" s="23">
        <f>ROUND(IF($A1073 ='Inflation Constants Table'!$E$1,G1073,G1073*(_xlfn.XLOOKUP($A1073,'Inflation Constants Table'!$A:$A,'Inflation Constants Table'!$B:$B,0))),0)</f>
        <v>43598</v>
      </c>
      <c r="K1073" s="19">
        <f t="shared" si="50"/>
        <v>0</v>
      </c>
      <c r="L1073" s="73">
        <f>_xlfn.XLOOKUP(A1073,'SAPD GF as Pct of COSA GF'!A:A,'SAPD GF as Pct of COSA GF'!C:C)</f>
        <v>1596310579</v>
      </c>
      <c r="M1073" s="19">
        <f t="shared" si="51"/>
        <v>2.7311727788781382E-5</v>
      </c>
    </row>
    <row r="1074" spans="1:13">
      <c r="A1074">
        <v>2021</v>
      </c>
      <c r="B1074" s="62" t="s">
        <v>224</v>
      </c>
      <c r="C1074" s="59" t="s">
        <v>177</v>
      </c>
      <c r="D1074" s="61" t="s">
        <v>193</v>
      </c>
      <c r="E1074" s="66"/>
      <c r="F1074" s="65">
        <v>207145</v>
      </c>
      <c r="G1074" s="65">
        <f t="shared" si="49"/>
        <v>207145</v>
      </c>
      <c r="H1074" s="23">
        <f>ROUND(IF($A1074 ='Inflation Constants Table'!$E$1,E1074,E1074*(_xlfn.XLOOKUP($A1074,'Inflation Constants Table'!$A:$A,'Inflation Constants Table'!$B:$B,0))),0)</f>
        <v>0</v>
      </c>
      <c r="I1074" s="23">
        <f>ROUND(IF($A1074 ='Inflation Constants Table'!$E$1,F1074,F1074*(_xlfn.XLOOKUP($A1074,'Inflation Constants Table'!$A:$A,'Inflation Constants Table'!$B:$B,0))),0)</f>
        <v>256860</v>
      </c>
      <c r="J1074" s="23">
        <f>ROUND(IF($A1074 ='Inflation Constants Table'!$E$1,G1074,G1074*(_xlfn.XLOOKUP($A1074,'Inflation Constants Table'!$A:$A,'Inflation Constants Table'!$B:$B,0))),0)</f>
        <v>256860</v>
      </c>
      <c r="K1074" s="19">
        <f t="shared" si="50"/>
        <v>0</v>
      </c>
      <c r="L1074" s="73">
        <f>_xlfn.XLOOKUP(A1074,'SAPD GF as Pct of COSA GF'!A:A,'SAPD GF as Pct of COSA GF'!C:C)</f>
        <v>1596310579</v>
      </c>
      <c r="M1074" s="19">
        <f t="shared" si="51"/>
        <v>1.6090853708487513E-4</v>
      </c>
    </row>
    <row r="1075" spans="1:13">
      <c r="A1075">
        <v>2022</v>
      </c>
      <c r="B1075" t="s">
        <v>224</v>
      </c>
      <c r="C1075" s="59" t="s">
        <v>177</v>
      </c>
      <c r="D1075" s="25" t="s">
        <v>189</v>
      </c>
      <c r="F1075" s="65">
        <v>14832</v>
      </c>
      <c r="G1075" s="65">
        <f t="shared" si="49"/>
        <v>14832</v>
      </c>
      <c r="H1075" s="23">
        <f>ROUND(IF($A1075 ='Inflation Constants Table'!$E$1,E1075,E1075*(_xlfn.XLOOKUP($A1075,'Inflation Constants Table'!$A:$A,'Inflation Constants Table'!$B:$B,0))),0)</f>
        <v>0</v>
      </c>
      <c r="I1075" s="23">
        <f>ROUND(IF($A1075 ='Inflation Constants Table'!$E$1,F1075,F1075*(_xlfn.XLOOKUP($A1075,'Inflation Constants Table'!$A:$A,'Inflation Constants Table'!$B:$B,0))),0)</f>
        <v>17057</v>
      </c>
      <c r="J1075" s="23">
        <f>ROUND(IF($A1075 ='Inflation Constants Table'!$E$1,G1075,G1075*(_xlfn.XLOOKUP($A1075,'Inflation Constants Table'!$A:$A,'Inflation Constants Table'!$B:$B,0))),0)</f>
        <v>17057</v>
      </c>
      <c r="K1075" s="19">
        <f t="shared" si="50"/>
        <v>0</v>
      </c>
      <c r="L1075" s="73">
        <f>_xlfn.XLOOKUP(A1075,'SAPD GF as Pct of COSA GF'!A:A,'SAPD GF as Pct of COSA GF'!C:C)</f>
        <v>1561144617</v>
      </c>
      <c r="M1075" s="19">
        <f t="shared" si="51"/>
        <v>1.0925957668661006E-5</v>
      </c>
    </row>
    <row r="1076" spans="1:13">
      <c r="A1076">
        <v>2022</v>
      </c>
      <c r="B1076" t="s">
        <v>224</v>
      </c>
      <c r="C1076" s="59" t="s">
        <v>177</v>
      </c>
      <c r="D1076" s="25" t="s">
        <v>196</v>
      </c>
      <c r="F1076" s="65">
        <v>0</v>
      </c>
      <c r="G1076" s="65">
        <f t="shared" si="49"/>
        <v>0</v>
      </c>
      <c r="H1076" s="23">
        <f>ROUND(IF($A1076 ='Inflation Constants Table'!$E$1,E1076,E1076*(_xlfn.XLOOKUP($A1076,'Inflation Constants Table'!$A:$A,'Inflation Constants Table'!$B:$B,0))),0)</f>
        <v>0</v>
      </c>
      <c r="I1076" s="23">
        <f>ROUND(IF($A1076 ='Inflation Constants Table'!$E$1,F1076,F1076*(_xlfn.XLOOKUP($A1076,'Inflation Constants Table'!$A:$A,'Inflation Constants Table'!$B:$B,0))),0)</f>
        <v>0</v>
      </c>
      <c r="J1076" s="23">
        <f>ROUND(IF($A1076 ='Inflation Constants Table'!$E$1,G1076,G1076*(_xlfn.XLOOKUP($A1076,'Inflation Constants Table'!$A:$A,'Inflation Constants Table'!$B:$B,0))),0)</f>
        <v>0</v>
      </c>
      <c r="K1076" s="19">
        <f t="shared" si="50"/>
        <v>0</v>
      </c>
      <c r="L1076" s="73">
        <f>_xlfn.XLOOKUP(A1076,'SAPD GF as Pct of COSA GF'!A:A,'SAPD GF as Pct of COSA GF'!C:C)</f>
        <v>1561144617</v>
      </c>
      <c r="M1076" s="19">
        <f t="shared" si="51"/>
        <v>0</v>
      </c>
    </row>
    <row r="1077" spans="1:13">
      <c r="A1077">
        <v>2022</v>
      </c>
      <c r="B1077" t="s">
        <v>224</v>
      </c>
      <c r="C1077" s="59" t="s">
        <v>177</v>
      </c>
      <c r="D1077" s="25" t="s">
        <v>182</v>
      </c>
      <c r="F1077" s="65">
        <v>1962</v>
      </c>
      <c r="G1077" s="65">
        <f t="shared" si="49"/>
        <v>1962</v>
      </c>
      <c r="H1077" s="23">
        <f>ROUND(IF($A1077 ='Inflation Constants Table'!$E$1,E1077,E1077*(_xlfn.XLOOKUP($A1077,'Inflation Constants Table'!$A:$A,'Inflation Constants Table'!$B:$B,0))),0)</f>
        <v>0</v>
      </c>
      <c r="I1077" s="23">
        <f>ROUND(IF($A1077 ='Inflation Constants Table'!$E$1,F1077,F1077*(_xlfn.XLOOKUP($A1077,'Inflation Constants Table'!$A:$A,'Inflation Constants Table'!$B:$B,0))),0)</f>
        <v>2256</v>
      </c>
      <c r="J1077" s="23">
        <f>ROUND(IF($A1077 ='Inflation Constants Table'!$E$1,G1077,G1077*(_xlfn.XLOOKUP($A1077,'Inflation Constants Table'!$A:$A,'Inflation Constants Table'!$B:$B,0))),0)</f>
        <v>2256</v>
      </c>
      <c r="K1077" s="19">
        <f t="shared" si="50"/>
        <v>0</v>
      </c>
      <c r="L1077" s="73">
        <f>_xlfn.XLOOKUP(A1077,'SAPD GF as Pct of COSA GF'!A:A,'SAPD GF as Pct of COSA GF'!C:C)</f>
        <v>1561144617</v>
      </c>
      <c r="M1077" s="19">
        <f t="shared" si="51"/>
        <v>1.4450935393386428E-6</v>
      </c>
    </row>
    <row r="1078" spans="1:13">
      <c r="A1078">
        <v>2022</v>
      </c>
      <c r="B1078" t="s">
        <v>224</v>
      </c>
      <c r="C1078" s="59" t="s">
        <v>177</v>
      </c>
      <c r="D1078" s="25" t="s">
        <v>229</v>
      </c>
      <c r="F1078" s="65">
        <v>42580</v>
      </c>
      <c r="G1078" s="65">
        <f t="shared" si="49"/>
        <v>42580</v>
      </c>
      <c r="H1078" s="23">
        <f>ROUND(IF($A1078 ='Inflation Constants Table'!$E$1,E1078,E1078*(_xlfn.XLOOKUP($A1078,'Inflation Constants Table'!$A:$A,'Inflation Constants Table'!$B:$B,0))),0)</f>
        <v>0</v>
      </c>
      <c r="I1078" s="23">
        <f>ROUND(IF($A1078 ='Inflation Constants Table'!$E$1,F1078,F1078*(_xlfn.XLOOKUP($A1078,'Inflation Constants Table'!$A:$A,'Inflation Constants Table'!$B:$B,0))),0)</f>
        <v>48967</v>
      </c>
      <c r="J1078" s="23">
        <f>ROUND(IF($A1078 ='Inflation Constants Table'!$E$1,G1078,G1078*(_xlfn.XLOOKUP($A1078,'Inflation Constants Table'!$A:$A,'Inflation Constants Table'!$B:$B,0))),0)</f>
        <v>48967</v>
      </c>
      <c r="K1078" s="19">
        <f t="shared" si="50"/>
        <v>0</v>
      </c>
      <c r="L1078" s="73">
        <f>_xlfn.XLOOKUP(A1078,'SAPD GF as Pct of COSA GF'!A:A,'SAPD GF as Pct of COSA GF'!C:C)</f>
        <v>1561144617</v>
      </c>
      <c r="M1078" s="19">
        <f t="shared" si="51"/>
        <v>3.1366088360281613E-5</v>
      </c>
    </row>
    <row r="1079" spans="1:13">
      <c r="A1079">
        <v>2022</v>
      </c>
      <c r="B1079" t="s">
        <v>224</v>
      </c>
      <c r="C1079" s="59" t="s">
        <v>177</v>
      </c>
      <c r="D1079" s="25" t="s">
        <v>181</v>
      </c>
      <c r="F1079" s="65">
        <v>5868</v>
      </c>
      <c r="G1079" s="65">
        <f t="shared" si="49"/>
        <v>5868</v>
      </c>
      <c r="H1079" s="23">
        <f>ROUND(IF($A1079 ='Inflation Constants Table'!$E$1,E1079,E1079*(_xlfn.XLOOKUP($A1079,'Inflation Constants Table'!$A:$A,'Inflation Constants Table'!$B:$B,0))),0)</f>
        <v>0</v>
      </c>
      <c r="I1079" s="23">
        <f>ROUND(IF($A1079 ='Inflation Constants Table'!$E$1,F1079,F1079*(_xlfn.XLOOKUP($A1079,'Inflation Constants Table'!$A:$A,'Inflation Constants Table'!$B:$B,0))),0)</f>
        <v>6748</v>
      </c>
      <c r="J1079" s="23">
        <f>ROUND(IF($A1079 ='Inflation Constants Table'!$E$1,G1079,G1079*(_xlfn.XLOOKUP($A1079,'Inflation Constants Table'!$A:$A,'Inflation Constants Table'!$B:$B,0))),0)</f>
        <v>6748</v>
      </c>
      <c r="K1079" s="19">
        <f t="shared" si="50"/>
        <v>0</v>
      </c>
      <c r="L1079" s="73">
        <f>_xlfn.XLOOKUP(A1079,'SAPD GF as Pct of COSA GF'!A:A,'SAPD GF as Pct of COSA GF'!C:C)</f>
        <v>1561144617</v>
      </c>
      <c r="M1079" s="19">
        <f t="shared" si="51"/>
        <v>4.3224695050785288E-6</v>
      </c>
    </row>
    <row r="1080" spans="1:13">
      <c r="A1080">
        <v>2022</v>
      </c>
      <c r="B1080" t="s">
        <v>224</v>
      </c>
      <c r="C1080" s="59" t="s">
        <v>177</v>
      </c>
      <c r="D1080" s="25" t="s">
        <v>194</v>
      </c>
      <c r="F1080" s="65">
        <v>61342</v>
      </c>
      <c r="G1080" s="65">
        <f t="shared" si="49"/>
        <v>61342</v>
      </c>
      <c r="H1080" s="23">
        <f>ROUND(IF($A1080 ='Inflation Constants Table'!$E$1,E1080,E1080*(_xlfn.XLOOKUP($A1080,'Inflation Constants Table'!$A:$A,'Inflation Constants Table'!$B:$B,0))),0)</f>
        <v>0</v>
      </c>
      <c r="I1080" s="23">
        <f>ROUND(IF($A1080 ='Inflation Constants Table'!$E$1,F1080,F1080*(_xlfn.XLOOKUP($A1080,'Inflation Constants Table'!$A:$A,'Inflation Constants Table'!$B:$B,0))),0)</f>
        <v>70543</v>
      </c>
      <c r="J1080" s="23">
        <f>ROUND(IF($A1080 ='Inflation Constants Table'!$E$1,G1080,G1080*(_xlfn.XLOOKUP($A1080,'Inflation Constants Table'!$A:$A,'Inflation Constants Table'!$B:$B,0))),0)</f>
        <v>70543</v>
      </c>
      <c r="K1080" s="19">
        <f t="shared" si="50"/>
        <v>0</v>
      </c>
      <c r="L1080" s="73">
        <f>_xlfn.XLOOKUP(A1080,'SAPD GF as Pct of COSA GF'!A:A,'SAPD GF as Pct of COSA GF'!C:C)</f>
        <v>1561144617</v>
      </c>
      <c r="M1080" s="19">
        <f t="shared" si="51"/>
        <v>4.5186716997147998E-5</v>
      </c>
    </row>
    <row r="1081" spans="1:13">
      <c r="A1081">
        <v>2022</v>
      </c>
      <c r="B1081" t="s">
        <v>224</v>
      </c>
      <c r="C1081" s="59" t="s">
        <v>177</v>
      </c>
      <c r="D1081" s="25" t="s">
        <v>185</v>
      </c>
      <c r="F1081" s="65">
        <v>628247</v>
      </c>
      <c r="G1081" s="65">
        <f t="shared" si="49"/>
        <v>628247</v>
      </c>
      <c r="H1081" s="23">
        <f>ROUND(IF($A1081 ='Inflation Constants Table'!$E$1,E1081,E1081*(_xlfn.XLOOKUP($A1081,'Inflation Constants Table'!$A:$A,'Inflation Constants Table'!$B:$B,0))),0)</f>
        <v>0</v>
      </c>
      <c r="I1081" s="23">
        <f>ROUND(IF($A1081 ='Inflation Constants Table'!$E$1,F1081,F1081*(_xlfn.XLOOKUP($A1081,'Inflation Constants Table'!$A:$A,'Inflation Constants Table'!$B:$B,0))),0)</f>
        <v>722484</v>
      </c>
      <c r="J1081" s="23">
        <f>ROUND(IF($A1081 ='Inflation Constants Table'!$E$1,G1081,G1081*(_xlfn.XLOOKUP($A1081,'Inflation Constants Table'!$A:$A,'Inflation Constants Table'!$B:$B,0))),0)</f>
        <v>722484</v>
      </c>
      <c r="K1081" s="19">
        <f t="shared" si="50"/>
        <v>0</v>
      </c>
      <c r="L1081" s="73">
        <f>_xlfn.XLOOKUP(A1081,'SAPD GF as Pct of COSA GF'!A:A,'SAPD GF as Pct of COSA GF'!C:C)</f>
        <v>1561144617</v>
      </c>
      <c r="M1081" s="19">
        <f t="shared" si="51"/>
        <v>4.6279120597320035E-4</v>
      </c>
    </row>
    <row r="1082" spans="1:13">
      <c r="A1082">
        <v>2022</v>
      </c>
      <c r="B1082" t="s">
        <v>224</v>
      </c>
      <c r="C1082" s="59" t="s">
        <v>177</v>
      </c>
      <c r="D1082" s="25" t="s">
        <v>186</v>
      </c>
      <c r="F1082" s="65">
        <v>185162</v>
      </c>
      <c r="G1082" s="65">
        <f t="shared" si="49"/>
        <v>185162</v>
      </c>
      <c r="H1082" s="23">
        <f>ROUND(IF($A1082 ='Inflation Constants Table'!$E$1,E1082,E1082*(_xlfn.XLOOKUP($A1082,'Inflation Constants Table'!$A:$A,'Inflation Constants Table'!$B:$B,0))),0)</f>
        <v>0</v>
      </c>
      <c r="I1082" s="23">
        <f>ROUND(IF($A1082 ='Inflation Constants Table'!$E$1,F1082,F1082*(_xlfn.XLOOKUP($A1082,'Inflation Constants Table'!$A:$A,'Inflation Constants Table'!$B:$B,0))),0)</f>
        <v>212936</v>
      </c>
      <c r="J1082" s="23">
        <f>ROUND(IF($A1082 ='Inflation Constants Table'!$E$1,G1082,G1082*(_xlfn.XLOOKUP($A1082,'Inflation Constants Table'!$A:$A,'Inflation Constants Table'!$B:$B,0))),0)</f>
        <v>212936</v>
      </c>
      <c r="K1082" s="19">
        <f t="shared" si="50"/>
        <v>0</v>
      </c>
      <c r="L1082" s="73">
        <f>_xlfn.XLOOKUP(A1082,'SAPD GF as Pct of COSA GF'!A:A,'SAPD GF as Pct of COSA GF'!C:C)</f>
        <v>1561144617</v>
      </c>
      <c r="M1082" s="19">
        <f t="shared" si="51"/>
        <v>1.3639735722190303E-4</v>
      </c>
    </row>
    <row r="1083" spans="1:13">
      <c r="A1083">
        <v>2022</v>
      </c>
      <c r="B1083" t="s">
        <v>224</v>
      </c>
      <c r="C1083" s="59" t="s">
        <v>177</v>
      </c>
      <c r="D1083" s="25" t="s">
        <v>180</v>
      </c>
      <c r="F1083" s="65">
        <v>13571</v>
      </c>
      <c r="G1083" s="65">
        <f t="shared" si="49"/>
        <v>13571</v>
      </c>
      <c r="H1083" s="23">
        <f>ROUND(IF($A1083 ='Inflation Constants Table'!$E$1,E1083,E1083*(_xlfn.XLOOKUP($A1083,'Inflation Constants Table'!$A:$A,'Inflation Constants Table'!$B:$B,0))),0)</f>
        <v>0</v>
      </c>
      <c r="I1083" s="23">
        <f>ROUND(IF($A1083 ='Inflation Constants Table'!$E$1,F1083,F1083*(_xlfn.XLOOKUP($A1083,'Inflation Constants Table'!$A:$A,'Inflation Constants Table'!$B:$B,0))),0)</f>
        <v>15607</v>
      </c>
      <c r="J1083" s="23">
        <f>ROUND(IF($A1083 ='Inflation Constants Table'!$E$1,G1083,G1083*(_xlfn.XLOOKUP($A1083,'Inflation Constants Table'!$A:$A,'Inflation Constants Table'!$B:$B,0))),0)</f>
        <v>15607</v>
      </c>
      <c r="K1083" s="19">
        <f t="shared" si="50"/>
        <v>0</v>
      </c>
      <c r="L1083" s="73">
        <f>_xlfn.XLOOKUP(A1083,'SAPD GF as Pct of COSA GF'!A:A,'SAPD GF as Pct of COSA GF'!C:C)</f>
        <v>1561144617</v>
      </c>
      <c r="M1083" s="19">
        <f t="shared" si="51"/>
        <v>9.9971519806995565E-6</v>
      </c>
    </row>
    <row r="1084" spans="1:13">
      <c r="A1084">
        <v>2022</v>
      </c>
      <c r="B1084" t="s">
        <v>224</v>
      </c>
      <c r="C1084" s="59" t="s">
        <v>177</v>
      </c>
      <c r="D1084" s="25" t="s">
        <v>198</v>
      </c>
      <c r="F1084" s="65">
        <v>329497</v>
      </c>
      <c r="G1084" s="65">
        <f t="shared" si="49"/>
        <v>329497</v>
      </c>
      <c r="H1084" s="23">
        <f>ROUND(IF($A1084 ='Inflation Constants Table'!$E$1,E1084,E1084*(_xlfn.XLOOKUP($A1084,'Inflation Constants Table'!$A:$A,'Inflation Constants Table'!$B:$B,0))),0)</f>
        <v>0</v>
      </c>
      <c r="I1084" s="23">
        <f>ROUND(IF($A1084 ='Inflation Constants Table'!$E$1,F1084,F1084*(_xlfn.XLOOKUP($A1084,'Inflation Constants Table'!$A:$A,'Inflation Constants Table'!$B:$B,0))),0)</f>
        <v>378922</v>
      </c>
      <c r="J1084" s="23">
        <f>ROUND(IF($A1084 ='Inflation Constants Table'!$E$1,G1084,G1084*(_xlfn.XLOOKUP($A1084,'Inflation Constants Table'!$A:$A,'Inflation Constants Table'!$B:$B,0))),0)</f>
        <v>378922</v>
      </c>
      <c r="K1084" s="19">
        <f t="shared" si="50"/>
        <v>0</v>
      </c>
      <c r="L1084" s="73">
        <f>_xlfn.XLOOKUP(A1084,'SAPD GF as Pct of COSA GF'!A:A,'SAPD GF as Pct of COSA GF'!C:C)</f>
        <v>1561144617</v>
      </c>
      <c r="M1084" s="19">
        <f t="shared" si="51"/>
        <v>2.4272062682326119E-4</v>
      </c>
    </row>
    <row r="1085" spans="1:13">
      <c r="A1085">
        <v>2022</v>
      </c>
      <c r="B1085" t="s">
        <v>224</v>
      </c>
      <c r="C1085" s="59" t="s">
        <v>177</v>
      </c>
      <c r="D1085" s="25" t="s">
        <v>195</v>
      </c>
      <c r="F1085" s="65">
        <v>331</v>
      </c>
      <c r="G1085" s="65">
        <f t="shared" si="49"/>
        <v>331</v>
      </c>
      <c r="H1085" s="23">
        <f>ROUND(IF($A1085 ='Inflation Constants Table'!$E$1,E1085,E1085*(_xlfn.XLOOKUP($A1085,'Inflation Constants Table'!$A:$A,'Inflation Constants Table'!$B:$B,0))),0)</f>
        <v>0</v>
      </c>
      <c r="I1085" s="23">
        <f>ROUND(IF($A1085 ='Inflation Constants Table'!$E$1,F1085,F1085*(_xlfn.XLOOKUP($A1085,'Inflation Constants Table'!$A:$A,'Inflation Constants Table'!$B:$B,0))),0)</f>
        <v>381</v>
      </c>
      <c r="J1085" s="23">
        <f>ROUND(IF($A1085 ='Inflation Constants Table'!$E$1,G1085,G1085*(_xlfn.XLOOKUP($A1085,'Inflation Constants Table'!$A:$A,'Inflation Constants Table'!$B:$B,0))),0)</f>
        <v>381</v>
      </c>
      <c r="K1085" s="19">
        <f t="shared" si="50"/>
        <v>0</v>
      </c>
      <c r="L1085" s="73">
        <f>_xlfn.XLOOKUP(A1085,'SAPD GF as Pct of COSA GF'!A:A,'SAPD GF as Pct of COSA GF'!C:C)</f>
        <v>1561144617</v>
      </c>
      <c r="M1085" s="19">
        <f t="shared" si="51"/>
        <v>2.4405170145745697E-7</v>
      </c>
    </row>
    <row r="1086" spans="1:13">
      <c r="A1086">
        <v>2022</v>
      </c>
      <c r="B1086" t="s">
        <v>224</v>
      </c>
      <c r="C1086" s="59" t="s">
        <v>177</v>
      </c>
      <c r="D1086" s="25" t="s">
        <v>184</v>
      </c>
      <c r="F1086" s="65">
        <v>15536</v>
      </c>
      <c r="G1086" s="65">
        <f t="shared" si="49"/>
        <v>15536</v>
      </c>
      <c r="H1086" s="23">
        <f>ROUND(IF($A1086 ='Inflation Constants Table'!$E$1,E1086,E1086*(_xlfn.XLOOKUP($A1086,'Inflation Constants Table'!$A:$A,'Inflation Constants Table'!$B:$B,0))),0)</f>
        <v>0</v>
      </c>
      <c r="I1086" s="23">
        <f>ROUND(IF($A1086 ='Inflation Constants Table'!$E$1,F1086,F1086*(_xlfn.XLOOKUP($A1086,'Inflation Constants Table'!$A:$A,'Inflation Constants Table'!$B:$B,0))),0)</f>
        <v>17866</v>
      </c>
      <c r="J1086" s="23">
        <f>ROUND(IF($A1086 ='Inflation Constants Table'!$E$1,G1086,G1086*(_xlfn.XLOOKUP($A1086,'Inflation Constants Table'!$A:$A,'Inflation Constants Table'!$B:$B,0))),0)</f>
        <v>17866</v>
      </c>
      <c r="K1086" s="19">
        <f t="shared" si="50"/>
        <v>0</v>
      </c>
      <c r="L1086" s="73">
        <f>_xlfn.XLOOKUP(A1086,'SAPD GF as Pct of COSA GF'!A:A,'SAPD GF as Pct of COSA GF'!C:C)</f>
        <v>1561144617</v>
      </c>
      <c r="M1086" s="19">
        <f t="shared" si="51"/>
        <v>1.1444167186978809E-5</v>
      </c>
    </row>
    <row r="1087" spans="1:13">
      <c r="A1087">
        <v>2022</v>
      </c>
      <c r="B1087" s="62" t="s">
        <v>224</v>
      </c>
      <c r="C1087" s="59" t="s">
        <v>177</v>
      </c>
      <c r="D1087" s="61" t="s">
        <v>193</v>
      </c>
      <c r="E1087" s="66"/>
      <c r="F1087" s="65">
        <v>289951</v>
      </c>
      <c r="G1087" s="65">
        <f t="shared" si="49"/>
        <v>289951</v>
      </c>
      <c r="H1087" s="23">
        <f>ROUND(IF($A1087 ='Inflation Constants Table'!$E$1,E1087,E1087*(_xlfn.XLOOKUP($A1087,'Inflation Constants Table'!$A:$A,'Inflation Constants Table'!$B:$B,0))),0)</f>
        <v>0</v>
      </c>
      <c r="I1087" s="23">
        <f>ROUND(IF($A1087 ='Inflation Constants Table'!$E$1,F1087,F1087*(_xlfn.XLOOKUP($A1087,'Inflation Constants Table'!$A:$A,'Inflation Constants Table'!$B:$B,0))),0)</f>
        <v>333444</v>
      </c>
      <c r="J1087" s="23">
        <f>ROUND(IF($A1087 ='Inflation Constants Table'!$E$1,G1087,G1087*(_xlfn.XLOOKUP($A1087,'Inflation Constants Table'!$A:$A,'Inflation Constants Table'!$B:$B,0))),0)</f>
        <v>333444</v>
      </c>
      <c r="K1087" s="19">
        <f t="shared" si="50"/>
        <v>0</v>
      </c>
      <c r="L1087" s="73">
        <f>_xlfn.XLOOKUP(A1087,'SAPD GF as Pct of COSA GF'!A:A,'SAPD GF as Pct of COSA GF'!C:C)</f>
        <v>1561144617</v>
      </c>
      <c r="M1087" s="19">
        <f t="shared" si="51"/>
        <v>2.1358943711490886E-4</v>
      </c>
    </row>
    <row r="1088" spans="1:13">
      <c r="A1088">
        <v>2023</v>
      </c>
      <c r="B1088" t="s">
        <v>224</v>
      </c>
      <c r="C1088" s="59" t="s">
        <v>177</v>
      </c>
      <c r="D1088" s="25" t="s">
        <v>189</v>
      </c>
      <c r="F1088" s="65">
        <v>17304</v>
      </c>
      <c r="G1088" s="65">
        <f t="shared" si="49"/>
        <v>17304</v>
      </c>
      <c r="H1088" s="23">
        <f>ROUND(IF($A1088 ='Inflation Constants Table'!$E$1,E1088,E1088*(_xlfn.XLOOKUP($A1088,'Inflation Constants Table'!$A:$A,'Inflation Constants Table'!$B:$B,0))),0)</f>
        <v>0</v>
      </c>
      <c r="I1088" s="23">
        <f>ROUND(IF($A1088 ='Inflation Constants Table'!$E$1,F1088,F1088*(_xlfn.XLOOKUP($A1088,'Inflation Constants Table'!$A:$A,'Inflation Constants Table'!$B:$B,0))),0)</f>
        <v>18688</v>
      </c>
      <c r="J1088" s="23">
        <f>ROUND(IF($A1088 ='Inflation Constants Table'!$E$1,G1088,G1088*(_xlfn.XLOOKUP($A1088,'Inflation Constants Table'!$A:$A,'Inflation Constants Table'!$B:$B,0))),0)</f>
        <v>18688</v>
      </c>
      <c r="K1088" s="19">
        <f t="shared" si="50"/>
        <v>0</v>
      </c>
      <c r="L1088" s="73">
        <f>_xlfn.XLOOKUP(A1088,'SAPD GF as Pct of COSA GF'!A:A,'SAPD GF as Pct of COSA GF'!C:C)</f>
        <v>1631636678</v>
      </c>
      <c r="M1088" s="19">
        <f t="shared" si="51"/>
        <v>1.1453530220285965E-5</v>
      </c>
    </row>
    <row r="1089" spans="1:13">
      <c r="A1089">
        <v>2023</v>
      </c>
      <c r="B1089" t="s">
        <v>224</v>
      </c>
      <c r="C1089" s="59" t="s">
        <v>177</v>
      </c>
      <c r="D1089" s="25" t="s">
        <v>196</v>
      </c>
      <c r="F1089" s="65">
        <v>323857</v>
      </c>
      <c r="G1089" s="65">
        <f t="shared" si="49"/>
        <v>323857</v>
      </c>
      <c r="H1089" s="23">
        <f>ROUND(IF($A1089 ='Inflation Constants Table'!$E$1,E1089,E1089*(_xlfn.XLOOKUP($A1089,'Inflation Constants Table'!$A:$A,'Inflation Constants Table'!$B:$B,0))),0)</f>
        <v>0</v>
      </c>
      <c r="I1089" s="23">
        <f>ROUND(IF($A1089 ='Inflation Constants Table'!$E$1,F1089,F1089*(_xlfn.XLOOKUP($A1089,'Inflation Constants Table'!$A:$A,'Inflation Constants Table'!$B:$B,0))),0)</f>
        <v>349766</v>
      </c>
      <c r="J1089" s="23">
        <f>ROUND(IF($A1089 ='Inflation Constants Table'!$E$1,G1089,G1089*(_xlfn.XLOOKUP($A1089,'Inflation Constants Table'!$A:$A,'Inflation Constants Table'!$B:$B,0))),0)</f>
        <v>349766</v>
      </c>
      <c r="K1089" s="19">
        <f t="shared" si="50"/>
        <v>0</v>
      </c>
      <c r="L1089" s="73">
        <f>_xlfn.XLOOKUP(A1089,'SAPD GF as Pct of COSA GF'!A:A,'SAPD GF as Pct of COSA GF'!C:C)</f>
        <v>1631636678</v>
      </c>
      <c r="M1089" s="19">
        <f t="shared" si="51"/>
        <v>2.1436512473397586E-4</v>
      </c>
    </row>
    <row r="1090" spans="1:13">
      <c r="A1090">
        <v>2023</v>
      </c>
      <c r="B1090" t="s">
        <v>224</v>
      </c>
      <c r="C1090" s="59" t="s">
        <v>177</v>
      </c>
      <c r="D1090" s="25" t="s">
        <v>182</v>
      </c>
      <c r="F1090" s="65">
        <v>1859</v>
      </c>
      <c r="G1090" s="65">
        <f t="shared" si="49"/>
        <v>1859</v>
      </c>
      <c r="H1090" s="23">
        <f>ROUND(IF($A1090 ='Inflation Constants Table'!$E$1,E1090,E1090*(_xlfn.XLOOKUP($A1090,'Inflation Constants Table'!$A:$A,'Inflation Constants Table'!$B:$B,0))),0)</f>
        <v>0</v>
      </c>
      <c r="I1090" s="23">
        <f>ROUND(IF($A1090 ='Inflation Constants Table'!$E$1,F1090,F1090*(_xlfn.XLOOKUP($A1090,'Inflation Constants Table'!$A:$A,'Inflation Constants Table'!$B:$B,0))),0)</f>
        <v>2008</v>
      </c>
      <c r="J1090" s="23">
        <f>ROUND(IF($A1090 ='Inflation Constants Table'!$E$1,G1090,G1090*(_xlfn.XLOOKUP($A1090,'Inflation Constants Table'!$A:$A,'Inflation Constants Table'!$B:$B,0))),0)</f>
        <v>2008</v>
      </c>
      <c r="K1090" s="19">
        <f t="shared" si="50"/>
        <v>0</v>
      </c>
      <c r="L1090" s="73">
        <f>_xlfn.XLOOKUP(A1090,'SAPD GF as Pct of COSA GF'!A:A,'SAPD GF as Pct of COSA GF'!C:C)</f>
        <v>1631636678</v>
      </c>
      <c r="M1090" s="19">
        <f t="shared" si="51"/>
        <v>1.2306661324023018E-6</v>
      </c>
    </row>
    <row r="1091" spans="1:13">
      <c r="A1091">
        <v>2023</v>
      </c>
      <c r="B1091" t="s">
        <v>224</v>
      </c>
      <c r="C1091" s="59" t="s">
        <v>177</v>
      </c>
      <c r="D1091" s="25" t="s">
        <v>229</v>
      </c>
      <c r="F1091" s="65">
        <v>43250</v>
      </c>
      <c r="G1091" s="65">
        <f t="shared" ref="G1091:G1154" si="52">E1091+F1091</f>
        <v>43250</v>
      </c>
      <c r="H1091" s="23">
        <f>ROUND(IF($A1091 ='Inflation Constants Table'!$E$1,E1091,E1091*(_xlfn.XLOOKUP($A1091,'Inflation Constants Table'!$A:$A,'Inflation Constants Table'!$B:$B,0))),0)</f>
        <v>0</v>
      </c>
      <c r="I1091" s="23">
        <f>ROUND(IF($A1091 ='Inflation Constants Table'!$E$1,F1091,F1091*(_xlfn.XLOOKUP($A1091,'Inflation Constants Table'!$A:$A,'Inflation Constants Table'!$B:$B,0))),0)</f>
        <v>46710</v>
      </c>
      <c r="J1091" s="23">
        <f>ROUND(IF($A1091 ='Inflation Constants Table'!$E$1,G1091,G1091*(_xlfn.XLOOKUP($A1091,'Inflation Constants Table'!$A:$A,'Inflation Constants Table'!$B:$B,0))),0)</f>
        <v>46710</v>
      </c>
      <c r="K1091" s="19">
        <f t="shared" ref="K1091:K1154" si="53">IF(J1091 = 0, 0, H1091/J1091)</f>
        <v>0</v>
      </c>
      <c r="L1091" s="73">
        <f>_xlfn.XLOOKUP(A1091,'SAPD GF as Pct of COSA GF'!A:A,'SAPD GF as Pct of COSA GF'!C:C)</f>
        <v>1631636678</v>
      </c>
      <c r="M1091" s="19">
        <f t="shared" ref="M1091:M1154" si="54">J1091/L1091</f>
        <v>2.8627696735314502E-5</v>
      </c>
    </row>
    <row r="1092" spans="1:13">
      <c r="A1092">
        <v>2023</v>
      </c>
      <c r="B1092" t="s">
        <v>224</v>
      </c>
      <c r="C1092" s="59" t="s">
        <v>177</v>
      </c>
      <c r="D1092" s="25" t="s">
        <v>181</v>
      </c>
      <c r="F1092" s="65">
        <v>9663</v>
      </c>
      <c r="G1092" s="65">
        <f t="shared" si="52"/>
        <v>9663</v>
      </c>
      <c r="H1092" s="23">
        <f>ROUND(IF($A1092 ='Inflation Constants Table'!$E$1,E1092,E1092*(_xlfn.XLOOKUP($A1092,'Inflation Constants Table'!$A:$A,'Inflation Constants Table'!$B:$B,0))),0)</f>
        <v>0</v>
      </c>
      <c r="I1092" s="23">
        <f>ROUND(IF($A1092 ='Inflation Constants Table'!$E$1,F1092,F1092*(_xlfn.XLOOKUP($A1092,'Inflation Constants Table'!$A:$A,'Inflation Constants Table'!$B:$B,0))),0)</f>
        <v>10436</v>
      </c>
      <c r="J1092" s="23">
        <f>ROUND(IF($A1092 ='Inflation Constants Table'!$E$1,G1092,G1092*(_xlfn.XLOOKUP($A1092,'Inflation Constants Table'!$A:$A,'Inflation Constants Table'!$B:$B,0))),0)</f>
        <v>10436</v>
      </c>
      <c r="K1092" s="19">
        <f t="shared" si="53"/>
        <v>0</v>
      </c>
      <c r="L1092" s="73">
        <f>_xlfn.XLOOKUP(A1092,'SAPD GF as Pct of COSA GF'!A:A,'SAPD GF as Pct of COSA GF'!C:C)</f>
        <v>1631636678</v>
      </c>
      <c r="M1092" s="19">
        <f t="shared" si="54"/>
        <v>6.3960317518677403E-6</v>
      </c>
    </row>
    <row r="1093" spans="1:13">
      <c r="A1093">
        <v>2023</v>
      </c>
      <c r="B1093" t="s">
        <v>224</v>
      </c>
      <c r="C1093" s="59" t="s">
        <v>177</v>
      </c>
      <c r="D1093" s="25" t="s">
        <v>194</v>
      </c>
      <c r="F1093" s="65">
        <v>12341</v>
      </c>
      <c r="G1093" s="65">
        <f t="shared" si="52"/>
        <v>12341</v>
      </c>
      <c r="H1093" s="23">
        <f>ROUND(IF($A1093 ='Inflation Constants Table'!$E$1,E1093,E1093*(_xlfn.XLOOKUP($A1093,'Inflation Constants Table'!$A:$A,'Inflation Constants Table'!$B:$B,0))),0)</f>
        <v>0</v>
      </c>
      <c r="I1093" s="23">
        <f>ROUND(IF($A1093 ='Inflation Constants Table'!$E$1,F1093,F1093*(_xlfn.XLOOKUP($A1093,'Inflation Constants Table'!$A:$A,'Inflation Constants Table'!$B:$B,0))),0)</f>
        <v>13328</v>
      </c>
      <c r="J1093" s="23">
        <f>ROUND(IF($A1093 ='Inflation Constants Table'!$E$1,G1093,G1093*(_xlfn.XLOOKUP($A1093,'Inflation Constants Table'!$A:$A,'Inflation Constants Table'!$B:$B,0))),0)</f>
        <v>13328</v>
      </c>
      <c r="K1093" s="19">
        <f t="shared" si="53"/>
        <v>0</v>
      </c>
      <c r="L1093" s="73">
        <f>_xlfn.XLOOKUP(A1093,'SAPD GF as Pct of COSA GF'!A:A,'SAPD GF as Pct of COSA GF'!C:C)</f>
        <v>1631636678</v>
      </c>
      <c r="M1093" s="19">
        <f t="shared" si="54"/>
        <v>8.1684851656662754E-6</v>
      </c>
    </row>
    <row r="1094" spans="1:13">
      <c r="A1094">
        <v>2023</v>
      </c>
      <c r="B1094" t="s">
        <v>224</v>
      </c>
      <c r="C1094" s="59" t="s">
        <v>177</v>
      </c>
      <c r="D1094" s="25" t="s">
        <v>185</v>
      </c>
      <c r="F1094" s="65">
        <v>765369</v>
      </c>
      <c r="G1094" s="65">
        <f t="shared" si="52"/>
        <v>765369</v>
      </c>
      <c r="H1094" s="23">
        <f>ROUND(IF($A1094 ='Inflation Constants Table'!$E$1,E1094,E1094*(_xlfn.XLOOKUP($A1094,'Inflation Constants Table'!$A:$A,'Inflation Constants Table'!$B:$B,0))),0)</f>
        <v>0</v>
      </c>
      <c r="I1094" s="23">
        <f>ROUND(IF($A1094 ='Inflation Constants Table'!$E$1,F1094,F1094*(_xlfn.XLOOKUP($A1094,'Inflation Constants Table'!$A:$A,'Inflation Constants Table'!$B:$B,0))),0)</f>
        <v>826599</v>
      </c>
      <c r="J1094" s="23">
        <f>ROUND(IF($A1094 ='Inflation Constants Table'!$E$1,G1094,G1094*(_xlfn.XLOOKUP($A1094,'Inflation Constants Table'!$A:$A,'Inflation Constants Table'!$B:$B,0))),0)</f>
        <v>826599</v>
      </c>
      <c r="K1094" s="19">
        <f t="shared" si="53"/>
        <v>0</v>
      </c>
      <c r="L1094" s="73">
        <f>_xlfn.XLOOKUP(A1094,'SAPD GF as Pct of COSA GF'!A:A,'SAPD GF as Pct of COSA GF'!C:C)</f>
        <v>1631636678</v>
      </c>
      <c r="M1094" s="19">
        <f t="shared" si="54"/>
        <v>5.0660726811633985E-4</v>
      </c>
    </row>
    <row r="1095" spans="1:13">
      <c r="A1095">
        <v>2023</v>
      </c>
      <c r="B1095" t="s">
        <v>224</v>
      </c>
      <c r="C1095" s="59" t="s">
        <v>177</v>
      </c>
      <c r="D1095" s="25" t="s">
        <v>186</v>
      </c>
      <c r="F1095" s="65">
        <v>226060</v>
      </c>
      <c r="G1095" s="65">
        <f t="shared" si="52"/>
        <v>226060</v>
      </c>
      <c r="H1095" s="23">
        <f>ROUND(IF($A1095 ='Inflation Constants Table'!$E$1,E1095,E1095*(_xlfn.XLOOKUP($A1095,'Inflation Constants Table'!$A:$A,'Inflation Constants Table'!$B:$B,0))),0)</f>
        <v>0</v>
      </c>
      <c r="I1095" s="23">
        <f>ROUND(IF($A1095 ='Inflation Constants Table'!$E$1,F1095,F1095*(_xlfn.XLOOKUP($A1095,'Inflation Constants Table'!$A:$A,'Inflation Constants Table'!$B:$B,0))),0)</f>
        <v>244145</v>
      </c>
      <c r="J1095" s="23">
        <f>ROUND(IF($A1095 ='Inflation Constants Table'!$E$1,G1095,G1095*(_xlfn.XLOOKUP($A1095,'Inflation Constants Table'!$A:$A,'Inflation Constants Table'!$B:$B,0))),0)</f>
        <v>244145</v>
      </c>
      <c r="K1095" s="19">
        <f t="shared" si="53"/>
        <v>0</v>
      </c>
      <c r="L1095" s="73">
        <f>_xlfn.XLOOKUP(A1095,'SAPD GF as Pct of COSA GF'!A:A,'SAPD GF as Pct of COSA GF'!C:C)</f>
        <v>1631636678</v>
      </c>
      <c r="M1095" s="19">
        <f t="shared" si="54"/>
        <v>1.4963196359330677E-4</v>
      </c>
    </row>
    <row r="1096" spans="1:13">
      <c r="A1096">
        <v>2023</v>
      </c>
      <c r="B1096" t="s">
        <v>224</v>
      </c>
      <c r="C1096" s="59" t="s">
        <v>177</v>
      </c>
      <c r="D1096" s="25" t="s">
        <v>180</v>
      </c>
      <c r="F1096" s="65">
        <v>12714</v>
      </c>
      <c r="G1096" s="65">
        <f t="shared" si="52"/>
        <v>12714</v>
      </c>
      <c r="H1096" s="23">
        <f>ROUND(IF($A1096 ='Inflation Constants Table'!$E$1,E1096,E1096*(_xlfn.XLOOKUP($A1096,'Inflation Constants Table'!$A:$A,'Inflation Constants Table'!$B:$B,0))),0)</f>
        <v>0</v>
      </c>
      <c r="I1096" s="23">
        <f>ROUND(IF($A1096 ='Inflation Constants Table'!$E$1,F1096,F1096*(_xlfn.XLOOKUP($A1096,'Inflation Constants Table'!$A:$A,'Inflation Constants Table'!$B:$B,0))),0)</f>
        <v>13731</v>
      </c>
      <c r="J1096" s="23">
        <f>ROUND(IF($A1096 ='Inflation Constants Table'!$E$1,G1096,G1096*(_xlfn.XLOOKUP($A1096,'Inflation Constants Table'!$A:$A,'Inflation Constants Table'!$B:$B,0))),0)</f>
        <v>13731</v>
      </c>
      <c r="K1096" s="19">
        <f t="shared" si="53"/>
        <v>0</v>
      </c>
      <c r="L1096" s="73">
        <f>_xlfn.XLOOKUP(A1096,'SAPD GF as Pct of COSA GF'!A:A,'SAPD GF as Pct of COSA GF'!C:C)</f>
        <v>1631636678</v>
      </c>
      <c r="M1096" s="19">
        <f t="shared" si="54"/>
        <v>8.4154764263027922E-6</v>
      </c>
    </row>
    <row r="1097" spans="1:13">
      <c r="A1097">
        <v>2023</v>
      </c>
      <c r="B1097" t="s">
        <v>224</v>
      </c>
      <c r="C1097" s="59" t="s">
        <v>177</v>
      </c>
      <c r="D1097" s="25" t="s">
        <v>198</v>
      </c>
      <c r="F1097" s="65">
        <v>251435</v>
      </c>
      <c r="G1097" s="65">
        <f t="shared" si="52"/>
        <v>251435</v>
      </c>
      <c r="H1097" s="23">
        <f>ROUND(IF($A1097 ='Inflation Constants Table'!$E$1,E1097,E1097*(_xlfn.XLOOKUP($A1097,'Inflation Constants Table'!$A:$A,'Inflation Constants Table'!$B:$B,0))),0)</f>
        <v>0</v>
      </c>
      <c r="I1097" s="23">
        <f>ROUND(IF($A1097 ='Inflation Constants Table'!$E$1,F1097,F1097*(_xlfn.XLOOKUP($A1097,'Inflation Constants Table'!$A:$A,'Inflation Constants Table'!$B:$B,0))),0)</f>
        <v>271550</v>
      </c>
      <c r="J1097" s="23">
        <f>ROUND(IF($A1097 ='Inflation Constants Table'!$E$1,G1097,G1097*(_xlfn.XLOOKUP($A1097,'Inflation Constants Table'!$A:$A,'Inflation Constants Table'!$B:$B,0))),0)</f>
        <v>271550</v>
      </c>
      <c r="K1097" s="19">
        <f t="shared" si="53"/>
        <v>0</v>
      </c>
      <c r="L1097" s="73">
        <f>_xlfn.XLOOKUP(A1097,'SAPD GF as Pct of COSA GF'!A:A,'SAPD GF as Pct of COSA GF'!C:C)</f>
        <v>1631636678</v>
      </c>
      <c r="M1097" s="19">
        <f t="shared" si="54"/>
        <v>1.6642798219813001E-4</v>
      </c>
    </row>
    <row r="1098" spans="1:13">
      <c r="A1098">
        <v>2023</v>
      </c>
      <c r="B1098" t="s">
        <v>224</v>
      </c>
      <c r="C1098" s="59" t="s">
        <v>177</v>
      </c>
      <c r="D1098" s="25" t="s">
        <v>195</v>
      </c>
      <c r="F1098" s="65">
        <v>313</v>
      </c>
      <c r="G1098" s="65">
        <f t="shared" si="52"/>
        <v>313</v>
      </c>
      <c r="H1098" s="23">
        <f>ROUND(IF($A1098 ='Inflation Constants Table'!$E$1,E1098,E1098*(_xlfn.XLOOKUP($A1098,'Inflation Constants Table'!$A:$A,'Inflation Constants Table'!$B:$B,0))),0)</f>
        <v>0</v>
      </c>
      <c r="I1098" s="23">
        <f>ROUND(IF($A1098 ='Inflation Constants Table'!$E$1,F1098,F1098*(_xlfn.XLOOKUP($A1098,'Inflation Constants Table'!$A:$A,'Inflation Constants Table'!$B:$B,0))),0)</f>
        <v>338</v>
      </c>
      <c r="J1098" s="23">
        <f>ROUND(IF($A1098 ='Inflation Constants Table'!$E$1,G1098,G1098*(_xlfn.XLOOKUP($A1098,'Inflation Constants Table'!$A:$A,'Inflation Constants Table'!$B:$B,0))),0)</f>
        <v>338</v>
      </c>
      <c r="K1098" s="19">
        <f t="shared" si="53"/>
        <v>0</v>
      </c>
      <c r="L1098" s="73">
        <f>_xlfn.XLOOKUP(A1098,'SAPD GF as Pct of COSA GF'!A:A,'SAPD GF as Pct of COSA GF'!C:C)</f>
        <v>1631636678</v>
      </c>
      <c r="M1098" s="19">
        <f t="shared" si="54"/>
        <v>2.071539605338536E-7</v>
      </c>
    </row>
    <row r="1099" spans="1:13">
      <c r="A1099">
        <v>2023</v>
      </c>
      <c r="B1099" t="s">
        <v>224</v>
      </c>
      <c r="C1099" s="59" t="s">
        <v>177</v>
      </c>
      <c r="D1099" s="25" t="s">
        <v>184</v>
      </c>
      <c r="F1099" s="65">
        <v>6534</v>
      </c>
      <c r="G1099" s="65">
        <f t="shared" si="52"/>
        <v>6534</v>
      </c>
      <c r="H1099" s="23">
        <f>ROUND(IF($A1099 ='Inflation Constants Table'!$E$1,E1099,E1099*(_xlfn.XLOOKUP($A1099,'Inflation Constants Table'!$A:$A,'Inflation Constants Table'!$B:$B,0))),0)</f>
        <v>0</v>
      </c>
      <c r="I1099" s="23">
        <f>ROUND(IF($A1099 ='Inflation Constants Table'!$E$1,F1099,F1099*(_xlfn.XLOOKUP($A1099,'Inflation Constants Table'!$A:$A,'Inflation Constants Table'!$B:$B,0))),0)</f>
        <v>7057</v>
      </c>
      <c r="J1099" s="23">
        <f>ROUND(IF($A1099 ='Inflation Constants Table'!$E$1,G1099,G1099*(_xlfn.XLOOKUP($A1099,'Inflation Constants Table'!$A:$A,'Inflation Constants Table'!$B:$B,0))),0)</f>
        <v>7057</v>
      </c>
      <c r="K1099" s="19">
        <f t="shared" si="53"/>
        <v>0</v>
      </c>
      <c r="L1099" s="73">
        <f>_xlfn.XLOOKUP(A1099,'SAPD GF as Pct of COSA GF'!A:A,'SAPD GF as Pct of COSA GF'!C:C)</f>
        <v>1631636678</v>
      </c>
      <c r="M1099" s="19">
        <f t="shared" si="54"/>
        <v>4.3251050280692453E-6</v>
      </c>
    </row>
    <row r="1100" spans="1:13">
      <c r="A1100">
        <v>2023</v>
      </c>
      <c r="B1100" s="62" t="s">
        <v>224</v>
      </c>
      <c r="C1100" s="59" t="s">
        <v>177</v>
      </c>
      <c r="D1100" s="61" t="s">
        <v>193</v>
      </c>
      <c r="E1100" s="66"/>
      <c r="F1100" s="65">
        <v>252649</v>
      </c>
      <c r="G1100" s="65">
        <f t="shared" si="52"/>
        <v>252649</v>
      </c>
      <c r="H1100" s="23">
        <f>ROUND(IF($A1100 ='Inflation Constants Table'!$E$1,E1100,E1100*(_xlfn.XLOOKUP($A1100,'Inflation Constants Table'!$A:$A,'Inflation Constants Table'!$B:$B,0))),0)</f>
        <v>0</v>
      </c>
      <c r="I1100" s="23">
        <f>ROUND(IF($A1100 ='Inflation Constants Table'!$E$1,F1100,F1100*(_xlfn.XLOOKUP($A1100,'Inflation Constants Table'!$A:$A,'Inflation Constants Table'!$B:$B,0))),0)</f>
        <v>272861</v>
      </c>
      <c r="J1100" s="23">
        <f>ROUND(IF($A1100 ='Inflation Constants Table'!$E$1,G1100,G1100*(_xlfn.XLOOKUP($A1100,'Inflation Constants Table'!$A:$A,'Inflation Constants Table'!$B:$B,0))),0)</f>
        <v>272861</v>
      </c>
      <c r="K1100" s="19">
        <f t="shared" si="53"/>
        <v>0</v>
      </c>
      <c r="L1100" s="73">
        <f>_xlfn.XLOOKUP(A1100,'SAPD GF as Pct of COSA GF'!A:A,'SAPD GF as Pct of COSA GF'!C:C)</f>
        <v>1631636678</v>
      </c>
      <c r="M1100" s="19">
        <f t="shared" si="54"/>
        <v>1.6723146989712376E-4</v>
      </c>
    </row>
    <row r="1101" spans="1:13">
      <c r="A1101">
        <v>2024</v>
      </c>
      <c r="B1101" t="s">
        <v>224</v>
      </c>
      <c r="C1101" s="59" t="s">
        <v>177</v>
      </c>
      <c r="D1101" s="25" t="s">
        <v>189</v>
      </c>
      <c r="F1101" s="65">
        <v>20700</v>
      </c>
      <c r="G1101" s="65">
        <f t="shared" si="52"/>
        <v>20700</v>
      </c>
      <c r="H1101" s="23">
        <f>ROUND(IF($A1101 ='Inflation Constants Table'!$E$1,E1101,E1101*(_xlfn.XLOOKUP($A1101,'Inflation Constants Table'!$A:$A,'Inflation Constants Table'!$B:$B,0))),0)</f>
        <v>0</v>
      </c>
      <c r="I1101" s="23">
        <f>ROUND(IF($A1101 ='Inflation Constants Table'!$E$1,F1101,F1101*(_xlfn.XLOOKUP($A1101,'Inflation Constants Table'!$A:$A,'Inflation Constants Table'!$B:$B,0))),0)</f>
        <v>21735</v>
      </c>
      <c r="J1101" s="23">
        <f>ROUND(IF($A1101 ='Inflation Constants Table'!$E$1,G1101,G1101*(_xlfn.XLOOKUP($A1101,'Inflation Constants Table'!$A:$A,'Inflation Constants Table'!$B:$B,0))),0)</f>
        <v>21735</v>
      </c>
      <c r="K1101" s="19">
        <f t="shared" si="53"/>
        <v>0</v>
      </c>
      <c r="L1101" s="73">
        <f>_xlfn.XLOOKUP(A1101,'SAPD GF as Pct of COSA GF'!A:A,'SAPD GF as Pct of COSA GF'!C:C)</f>
        <v>1682584782</v>
      </c>
      <c r="M1101" s="19">
        <f t="shared" si="54"/>
        <v>1.291762544896237E-5</v>
      </c>
    </row>
    <row r="1102" spans="1:13">
      <c r="A1102">
        <v>2024</v>
      </c>
      <c r="B1102" t="s">
        <v>224</v>
      </c>
      <c r="C1102" s="59" t="s">
        <v>177</v>
      </c>
      <c r="D1102" s="25" t="s">
        <v>196</v>
      </c>
      <c r="F1102" s="65">
        <v>183912</v>
      </c>
      <c r="G1102" s="65">
        <f t="shared" si="52"/>
        <v>183912</v>
      </c>
      <c r="H1102" s="23">
        <f>ROUND(IF($A1102 ='Inflation Constants Table'!$E$1,E1102,E1102*(_xlfn.XLOOKUP($A1102,'Inflation Constants Table'!$A:$A,'Inflation Constants Table'!$B:$B,0))),0)</f>
        <v>0</v>
      </c>
      <c r="I1102" s="23">
        <f>ROUND(IF($A1102 ='Inflation Constants Table'!$E$1,F1102,F1102*(_xlfn.XLOOKUP($A1102,'Inflation Constants Table'!$A:$A,'Inflation Constants Table'!$B:$B,0))),0)</f>
        <v>193108</v>
      </c>
      <c r="J1102" s="23">
        <f>ROUND(IF($A1102 ='Inflation Constants Table'!$E$1,G1102,G1102*(_xlfn.XLOOKUP($A1102,'Inflation Constants Table'!$A:$A,'Inflation Constants Table'!$B:$B,0))),0)</f>
        <v>193108</v>
      </c>
      <c r="K1102" s="19">
        <f t="shared" si="53"/>
        <v>0</v>
      </c>
      <c r="L1102" s="73">
        <f>_xlfn.XLOOKUP(A1102,'SAPD GF as Pct of COSA GF'!A:A,'SAPD GF as Pct of COSA GF'!C:C)</f>
        <v>1682584782</v>
      </c>
      <c r="M1102" s="19">
        <f t="shared" si="54"/>
        <v>1.147686595444318E-4</v>
      </c>
    </row>
    <row r="1103" spans="1:13">
      <c r="A1103">
        <v>2024</v>
      </c>
      <c r="B1103" t="s">
        <v>224</v>
      </c>
      <c r="C1103" s="59" t="s">
        <v>177</v>
      </c>
      <c r="D1103" s="25" t="s">
        <v>182</v>
      </c>
      <c r="F1103" s="65">
        <v>1356</v>
      </c>
      <c r="G1103" s="65">
        <f t="shared" si="52"/>
        <v>1356</v>
      </c>
      <c r="H1103" s="23">
        <f>ROUND(IF($A1103 ='Inflation Constants Table'!$E$1,E1103,E1103*(_xlfn.XLOOKUP($A1103,'Inflation Constants Table'!$A:$A,'Inflation Constants Table'!$B:$B,0))),0)</f>
        <v>0</v>
      </c>
      <c r="I1103" s="23">
        <f>ROUND(IF($A1103 ='Inflation Constants Table'!$E$1,F1103,F1103*(_xlfn.XLOOKUP($A1103,'Inflation Constants Table'!$A:$A,'Inflation Constants Table'!$B:$B,0))),0)</f>
        <v>1424</v>
      </c>
      <c r="J1103" s="23">
        <f>ROUND(IF($A1103 ='Inflation Constants Table'!$E$1,G1103,G1103*(_xlfn.XLOOKUP($A1103,'Inflation Constants Table'!$A:$A,'Inflation Constants Table'!$B:$B,0))),0)</f>
        <v>1424</v>
      </c>
      <c r="K1103" s="19">
        <f t="shared" si="53"/>
        <v>0</v>
      </c>
      <c r="L1103" s="73">
        <f>_xlfn.XLOOKUP(A1103,'SAPD GF as Pct of COSA GF'!A:A,'SAPD GF as Pct of COSA GF'!C:C)</f>
        <v>1682584782</v>
      </c>
      <c r="M1103" s="19">
        <f t="shared" si="54"/>
        <v>8.4631693762698012E-7</v>
      </c>
    </row>
    <row r="1104" spans="1:13">
      <c r="A1104">
        <v>2024</v>
      </c>
      <c r="B1104" t="s">
        <v>224</v>
      </c>
      <c r="C1104" s="59" t="s">
        <v>177</v>
      </c>
      <c r="D1104" s="25" t="s">
        <v>229</v>
      </c>
      <c r="F1104" s="65">
        <v>43250</v>
      </c>
      <c r="G1104" s="65">
        <f t="shared" si="52"/>
        <v>43250</v>
      </c>
      <c r="H1104" s="23">
        <f>ROUND(IF($A1104 ='Inflation Constants Table'!$E$1,E1104,E1104*(_xlfn.XLOOKUP($A1104,'Inflation Constants Table'!$A:$A,'Inflation Constants Table'!$B:$B,0))),0)</f>
        <v>0</v>
      </c>
      <c r="I1104" s="23">
        <f>ROUND(IF($A1104 ='Inflation Constants Table'!$E$1,F1104,F1104*(_xlfn.XLOOKUP($A1104,'Inflation Constants Table'!$A:$A,'Inflation Constants Table'!$B:$B,0))),0)</f>
        <v>45413</v>
      </c>
      <c r="J1104" s="23">
        <f>ROUND(IF($A1104 ='Inflation Constants Table'!$E$1,G1104,G1104*(_xlfn.XLOOKUP($A1104,'Inflation Constants Table'!$A:$A,'Inflation Constants Table'!$B:$B,0))),0)</f>
        <v>45413</v>
      </c>
      <c r="K1104" s="19">
        <f t="shared" si="53"/>
        <v>0</v>
      </c>
      <c r="L1104" s="73">
        <f>_xlfn.XLOOKUP(A1104,'SAPD GF as Pct of COSA GF'!A:A,'SAPD GF as Pct of COSA GF'!C:C)</f>
        <v>1682584782</v>
      </c>
      <c r="M1104" s="19">
        <f t="shared" si="54"/>
        <v>2.6990021831779529E-5</v>
      </c>
    </row>
    <row r="1105" spans="1:13">
      <c r="A1105">
        <v>2024</v>
      </c>
      <c r="B1105" t="s">
        <v>224</v>
      </c>
      <c r="C1105" s="59" t="s">
        <v>177</v>
      </c>
      <c r="D1105" s="25" t="s">
        <v>181</v>
      </c>
      <c r="F1105" s="65">
        <v>5483</v>
      </c>
      <c r="G1105" s="65">
        <f t="shared" si="52"/>
        <v>5483</v>
      </c>
      <c r="H1105" s="23">
        <f>ROUND(IF($A1105 ='Inflation Constants Table'!$E$1,E1105,E1105*(_xlfn.XLOOKUP($A1105,'Inflation Constants Table'!$A:$A,'Inflation Constants Table'!$B:$B,0))),0)</f>
        <v>0</v>
      </c>
      <c r="I1105" s="23">
        <f>ROUND(IF($A1105 ='Inflation Constants Table'!$E$1,F1105,F1105*(_xlfn.XLOOKUP($A1105,'Inflation Constants Table'!$A:$A,'Inflation Constants Table'!$B:$B,0))),0)</f>
        <v>5757</v>
      </c>
      <c r="J1105" s="23">
        <f>ROUND(IF($A1105 ='Inflation Constants Table'!$E$1,G1105,G1105*(_xlfn.XLOOKUP($A1105,'Inflation Constants Table'!$A:$A,'Inflation Constants Table'!$B:$B,0))),0)</f>
        <v>5757</v>
      </c>
      <c r="K1105" s="19">
        <f t="shared" si="53"/>
        <v>0</v>
      </c>
      <c r="L1105" s="73">
        <f>_xlfn.XLOOKUP(A1105,'SAPD GF as Pct of COSA GF'!A:A,'SAPD GF as Pct of COSA GF'!C:C)</f>
        <v>1682584782</v>
      </c>
      <c r="M1105" s="19">
        <f t="shared" si="54"/>
        <v>3.4215214957293012E-6</v>
      </c>
    </row>
    <row r="1106" spans="1:13">
      <c r="A1106">
        <v>2024</v>
      </c>
      <c r="B1106" t="s">
        <v>224</v>
      </c>
      <c r="C1106" s="59" t="s">
        <v>177</v>
      </c>
      <c r="D1106" s="25" t="s">
        <v>194</v>
      </c>
      <c r="F1106" s="65">
        <v>15384</v>
      </c>
      <c r="G1106" s="65">
        <f t="shared" si="52"/>
        <v>15384</v>
      </c>
      <c r="H1106" s="23">
        <f>ROUND(IF($A1106 ='Inflation Constants Table'!$E$1,E1106,E1106*(_xlfn.XLOOKUP($A1106,'Inflation Constants Table'!$A:$A,'Inflation Constants Table'!$B:$B,0))),0)</f>
        <v>0</v>
      </c>
      <c r="I1106" s="23">
        <f>ROUND(IF($A1106 ='Inflation Constants Table'!$E$1,F1106,F1106*(_xlfn.XLOOKUP($A1106,'Inflation Constants Table'!$A:$A,'Inflation Constants Table'!$B:$B,0))),0)</f>
        <v>16153</v>
      </c>
      <c r="J1106" s="23">
        <f>ROUND(IF($A1106 ='Inflation Constants Table'!$E$1,G1106,G1106*(_xlfn.XLOOKUP($A1106,'Inflation Constants Table'!$A:$A,'Inflation Constants Table'!$B:$B,0))),0)</f>
        <v>16153</v>
      </c>
      <c r="K1106" s="19">
        <f t="shared" si="53"/>
        <v>0</v>
      </c>
      <c r="L1106" s="73">
        <f>_xlfn.XLOOKUP(A1106,'SAPD GF as Pct of COSA GF'!A:A,'SAPD GF as Pct of COSA GF'!C:C)</f>
        <v>1682584782</v>
      </c>
      <c r="M1106" s="19">
        <f t="shared" si="54"/>
        <v>9.6001105993599786E-6</v>
      </c>
    </row>
    <row r="1107" spans="1:13">
      <c r="A1107">
        <v>2024</v>
      </c>
      <c r="B1107" t="s">
        <v>224</v>
      </c>
      <c r="C1107" s="59" t="s">
        <v>177</v>
      </c>
      <c r="D1107" s="25" t="s">
        <v>185</v>
      </c>
      <c r="F1107" s="65">
        <v>826497</v>
      </c>
      <c r="G1107" s="65">
        <f t="shared" si="52"/>
        <v>826497</v>
      </c>
      <c r="H1107" s="23">
        <f>ROUND(IF($A1107 ='Inflation Constants Table'!$E$1,E1107,E1107*(_xlfn.XLOOKUP($A1107,'Inflation Constants Table'!$A:$A,'Inflation Constants Table'!$B:$B,0))),0)</f>
        <v>0</v>
      </c>
      <c r="I1107" s="23">
        <f>ROUND(IF($A1107 ='Inflation Constants Table'!$E$1,F1107,F1107*(_xlfn.XLOOKUP($A1107,'Inflation Constants Table'!$A:$A,'Inflation Constants Table'!$B:$B,0))),0)</f>
        <v>867822</v>
      </c>
      <c r="J1107" s="23">
        <f>ROUND(IF($A1107 ='Inflation Constants Table'!$E$1,G1107,G1107*(_xlfn.XLOOKUP($A1107,'Inflation Constants Table'!$A:$A,'Inflation Constants Table'!$B:$B,0))),0)</f>
        <v>867822</v>
      </c>
      <c r="K1107" s="19">
        <f t="shared" si="53"/>
        <v>0</v>
      </c>
      <c r="L1107" s="73">
        <f>_xlfn.XLOOKUP(A1107,'SAPD GF as Pct of COSA GF'!A:A,'SAPD GF as Pct of COSA GF'!C:C)</f>
        <v>1682584782</v>
      </c>
      <c r="M1107" s="19">
        <f t="shared" si="54"/>
        <v>5.1576717517227608E-4</v>
      </c>
    </row>
    <row r="1108" spans="1:13">
      <c r="A1108">
        <v>2024</v>
      </c>
      <c r="B1108" t="s">
        <v>224</v>
      </c>
      <c r="C1108" s="59" t="s">
        <v>177</v>
      </c>
      <c r="D1108" s="25" t="s">
        <v>186</v>
      </c>
      <c r="F1108" s="65">
        <v>178295</v>
      </c>
      <c r="G1108" s="65">
        <f t="shared" si="52"/>
        <v>178295</v>
      </c>
      <c r="H1108" s="23">
        <f>ROUND(IF($A1108 ='Inflation Constants Table'!$E$1,E1108,E1108*(_xlfn.XLOOKUP($A1108,'Inflation Constants Table'!$A:$A,'Inflation Constants Table'!$B:$B,0))),0)</f>
        <v>0</v>
      </c>
      <c r="I1108" s="23">
        <f>ROUND(IF($A1108 ='Inflation Constants Table'!$E$1,F1108,F1108*(_xlfn.XLOOKUP($A1108,'Inflation Constants Table'!$A:$A,'Inflation Constants Table'!$B:$B,0))),0)</f>
        <v>187210</v>
      </c>
      <c r="J1108" s="23">
        <f>ROUND(IF($A1108 ='Inflation Constants Table'!$E$1,G1108,G1108*(_xlfn.XLOOKUP($A1108,'Inflation Constants Table'!$A:$A,'Inflation Constants Table'!$B:$B,0))),0)</f>
        <v>187210</v>
      </c>
      <c r="K1108" s="19">
        <f t="shared" si="53"/>
        <v>0</v>
      </c>
      <c r="L1108" s="73">
        <f>_xlfn.XLOOKUP(A1108,'SAPD GF as Pct of COSA GF'!A:A,'SAPD GF as Pct of COSA GF'!C:C)</f>
        <v>1682584782</v>
      </c>
      <c r="M1108" s="19">
        <f t="shared" si="54"/>
        <v>1.1126333840810882E-4</v>
      </c>
    </row>
    <row r="1109" spans="1:13">
      <c r="A1109">
        <v>2024</v>
      </c>
      <c r="B1109" t="s">
        <v>224</v>
      </c>
      <c r="C1109" s="59" t="s">
        <v>177</v>
      </c>
      <c r="D1109" s="25" t="s">
        <v>180</v>
      </c>
      <c r="F1109" s="65">
        <v>12157</v>
      </c>
      <c r="G1109" s="65">
        <f t="shared" si="52"/>
        <v>12157</v>
      </c>
      <c r="H1109" s="23">
        <f>ROUND(IF($A1109 ='Inflation Constants Table'!$E$1,E1109,E1109*(_xlfn.XLOOKUP($A1109,'Inflation Constants Table'!$A:$A,'Inflation Constants Table'!$B:$B,0))),0)</f>
        <v>0</v>
      </c>
      <c r="I1109" s="23">
        <f>ROUND(IF($A1109 ='Inflation Constants Table'!$E$1,F1109,F1109*(_xlfn.XLOOKUP($A1109,'Inflation Constants Table'!$A:$A,'Inflation Constants Table'!$B:$B,0))),0)</f>
        <v>12765</v>
      </c>
      <c r="J1109" s="23">
        <f>ROUND(IF($A1109 ='Inflation Constants Table'!$E$1,G1109,G1109*(_xlfn.XLOOKUP($A1109,'Inflation Constants Table'!$A:$A,'Inflation Constants Table'!$B:$B,0))),0)</f>
        <v>12765</v>
      </c>
      <c r="K1109" s="19">
        <f t="shared" si="53"/>
        <v>0</v>
      </c>
      <c r="L1109" s="73">
        <f>_xlfn.XLOOKUP(A1109,'SAPD GF as Pct of COSA GF'!A:A,'SAPD GF as Pct of COSA GF'!C:C)</f>
        <v>1682584782</v>
      </c>
      <c r="M1109" s="19">
        <f t="shared" si="54"/>
        <v>7.5865419303429784E-6</v>
      </c>
    </row>
    <row r="1110" spans="1:13">
      <c r="A1110">
        <v>2024</v>
      </c>
      <c r="B1110" t="s">
        <v>224</v>
      </c>
      <c r="C1110" s="59" t="s">
        <v>177</v>
      </c>
      <c r="D1110" s="25" t="s">
        <v>198</v>
      </c>
      <c r="F1110" s="65">
        <v>198025</v>
      </c>
      <c r="G1110" s="65">
        <f t="shared" si="52"/>
        <v>198025</v>
      </c>
      <c r="H1110" s="23">
        <f>ROUND(IF($A1110 ='Inflation Constants Table'!$E$1,E1110,E1110*(_xlfn.XLOOKUP($A1110,'Inflation Constants Table'!$A:$A,'Inflation Constants Table'!$B:$B,0))),0)</f>
        <v>0</v>
      </c>
      <c r="I1110" s="23">
        <f>ROUND(IF($A1110 ='Inflation Constants Table'!$E$1,F1110,F1110*(_xlfn.XLOOKUP($A1110,'Inflation Constants Table'!$A:$A,'Inflation Constants Table'!$B:$B,0))),0)</f>
        <v>207926</v>
      </c>
      <c r="J1110" s="23">
        <f>ROUND(IF($A1110 ='Inflation Constants Table'!$E$1,G1110,G1110*(_xlfn.XLOOKUP($A1110,'Inflation Constants Table'!$A:$A,'Inflation Constants Table'!$B:$B,0))),0)</f>
        <v>207926</v>
      </c>
      <c r="K1110" s="19">
        <f t="shared" si="53"/>
        <v>0</v>
      </c>
      <c r="L1110" s="73">
        <f>_xlfn.XLOOKUP(A1110,'SAPD GF as Pct of COSA GF'!A:A,'SAPD GF as Pct of COSA GF'!C:C)</f>
        <v>1682584782</v>
      </c>
      <c r="M1110" s="19">
        <f t="shared" si="54"/>
        <v>1.2357534801476648E-4</v>
      </c>
    </row>
    <row r="1111" spans="1:13">
      <c r="A1111">
        <v>2024</v>
      </c>
      <c r="B1111" t="s">
        <v>224</v>
      </c>
      <c r="C1111" s="59" t="s">
        <v>177</v>
      </c>
      <c r="D1111" s="25" t="s">
        <v>195</v>
      </c>
      <c r="F1111" s="65">
        <v>1318</v>
      </c>
      <c r="G1111" s="65">
        <f t="shared" si="52"/>
        <v>1318</v>
      </c>
      <c r="H1111" s="23">
        <f>ROUND(IF($A1111 ='Inflation Constants Table'!$E$1,E1111,E1111*(_xlfn.XLOOKUP($A1111,'Inflation Constants Table'!$A:$A,'Inflation Constants Table'!$B:$B,0))),0)</f>
        <v>0</v>
      </c>
      <c r="I1111" s="23">
        <f>ROUND(IF($A1111 ='Inflation Constants Table'!$E$1,F1111,F1111*(_xlfn.XLOOKUP($A1111,'Inflation Constants Table'!$A:$A,'Inflation Constants Table'!$B:$B,0))),0)</f>
        <v>1384</v>
      </c>
      <c r="J1111" s="23">
        <f>ROUND(IF($A1111 ='Inflation Constants Table'!$E$1,G1111,G1111*(_xlfn.XLOOKUP($A1111,'Inflation Constants Table'!$A:$A,'Inflation Constants Table'!$B:$B,0))),0)</f>
        <v>1384</v>
      </c>
      <c r="K1111" s="19">
        <f t="shared" si="53"/>
        <v>0</v>
      </c>
      <c r="L1111" s="73">
        <f>_xlfn.XLOOKUP(A1111,'SAPD GF as Pct of COSA GF'!A:A,'SAPD GF as Pct of COSA GF'!C:C)</f>
        <v>1682584782</v>
      </c>
      <c r="M1111" s="19">
        <f t="shared" si="54"/>
        <v>8.22543989940829E-7</v>
      </c>
    </row>
    <row r="1112" spans="1:13">
      <c r="A1112">
        <v>2024</v>
      </c>
      <c r="B1112" t="s">
        <v>224</v>
      </c>
      <c r="C1112" s="59" t="s">
        <v>177</v>
      </c>
      <c r="D1112" s="25" t="s">
        <v>184</v>
      </c>
      <c r="F1112" s="65">
        <v>4632</v>
      </c>
      <c r="G1112" s="65">
        <f t="shared" si="52"/>
        <v>4632</v>
      </c>
      <c r="H1112" s="23">
        <f>ROUND(IF($A1112 ='Inflation Constants Table'!$E$1,E1112,E1112*(_xlfn.XLOOKUP($A1112,'Inflation Constants Table'!$A:$A,'Inflation Constants Table'!$B:$B,0))),0)</f>
        <v>0</v>
      </c>
      <c r="I1112" s="23">
        <f>ROUND(IF($A1112 ='Inflation Constants Table'!$E$1,F1112,F1112*(_xlfn.XLOOKUP($A1112,'Inflation Constants Table'!$A:$A,'Inflation Constants Table'!$B:$B,0))),0)</f>
        <v>4864</v>
      </c>
      <c r="J1112" s="23">
        <f>ROUND(IF($A1112 ='Inflation Constants Table'!$E$1,G1112,G1112*(_xlfn.XLOOKUP($A1112,'Inflation Constants Table'!$A:$A,'Inflation Constants Table'!$B:$B,0))),0)</f>
        <v>4864</v>
      </c>
      <c r="K1112" s="19">
        <f t="shared" si="53"/>
        <v>0</v>
      </c>
      <c r="L1112" s="73">
        <f>_xlfn.XLOOKUP(A1112,'SAPD GF as Pct of COSA GF'!A:A,'SAPD GF as Pct of COSA GF'!C:C)</f>
        <v>1682584782</v>
      </c>
      <c r="M1112" s="19">
        <f t="shared" si="54"/>
        <v>2.8907904386359771E-6</v>
      </c>
    </row>
    <row r="1113" spans="1:13">
      <c r="A1113">
        <v>2024</v>
      </c>
      <c r="B1113" s="62" t="s">
        <v>224</v>
      </c>
      <c r="C1113" s="59" t="s">
        <v>177</v>
      </c>
      <c r="D1113" s="61" t="s">
        <v>193</v>
      </c>
      <c r="E1113" s="66"/>
      <c r="F1113" s="65">
        <v>318116</v>
      </c>
      <c r="G1113" s="65">
        <f t="shared" si="52"/>
        <v>318116</v>
      </c>
      <c r="H1113" s="23">
        <f>ROUND(IF($A1113 ='Inflation Constants Table'!$E$1,E1113,E1113*(_xlfn.XLOOKUP($A1113,'Inflation Constants Table'!$A:$A,'Inflation Constants Table'!$B:$B,0))),0)</f>
        <v>0</v>
      </c>
      <c r="I1113" s="23">
        <f>ROUND(IF($A1113 ='Inflation Constants Table'!$E$1,F1113,F1113*(_xlfn.XLOOKUP($A1113,'Inflation Constants Table'!$A:$A,'Inflation Constants Table'!$B:$B,0))),0)</f>
        <v>334022</v>
      </c>
      <c r="J1113" s="23">
        <f>ROUND(IF($A1113 ='Inflation Constants Table'!$E$1,G1113,G1113*(_xlfn.XLOOKUP($A1113,'Inflation Constants Table'!$A:$A,'Inflation Constants Table'!$B:$B,0))),0)</f>
        <v>334022</v>
      </c>
      <c r="K1113" s="19">
        <f t="shared" si="53"/>
        <v>0</v>
      </c>
      <c r="L1113" s="73">
        <f>_xlfn.XLOOKUP(A1113,'SAPD GF as Pct of COSA GF'!A:A,'SAPD GF as Pct of COSA GF'!C:C)</f>
        <v>1682584782</v>
      </c>
      <c r="M1113" s="19">
        <f t="shared" si="54"/>
        <v>1.9851718830058931E-4</v>
      </c>
    </row>
    <row r="1114" spans="1:13">
      <c r="A1114">
        <v>2025</v>
      </c>
      <c r="B1114" t="s">
        <v>224</v>
      </c>
      <c r="C1114" s="59" t="s">
        <v>177</v>
      </c>
      <c r="D1114" s="25" t="s">
        <v>189</v>
      </c>
      <c r="F1114" s="65">
        <v>17808</v>
      </c>
      <c r="G1114" s="65">
        <f t="shared" si="52"/>
        <v>17808</v>
      </c>
      <c r="H1114" s="23">
        <f>ROUND(IF($A1114 ='Inflation Constants Table'!$E$1,E1114,E1114*(_xlfn.XLOOKUP($A1114,'Inflation Constants Table'!$A:$A,'Inflation Constants Table'!$B:$B,0))),0)</f>
        <v>0</v>
      </c>
      <c r="I1114" s="23">
        <f>ROUND(IF($A1114 ='Inflation Constants Table'!$E$1,F1114,F1114*(_xlfn.XLOOKUP($A1114,'Inflation Constants Table'!$A:$A,'Inflation Constants Table'!$B:$B,0))),0)</f>
        <v>18164</v>
      </c>
      <c r="J1114" s="23">
        <f>ROUND(IF($A1114 ='Inflation Constants Table'!$E$1,G1114,G1114*(_xlfn.XLOOKUP($A1114,'Inflation Constants Table'!$A:$A,'Inflation Constants Table'!$B:$B,0))),0)</f>
        <v>18164</v>
      </c>
      <c r="K1114" s="19">
        <f t="shared" si="53"/>
        <v>0</v>
      </c>
      <c r="L1114" s="73">
        <f>_xlfn.XLOOKUP(A1114,'SAPD GF as Pct of COSA GF'!A:A,'SAPD GF as Pct of COSA GF'!C:C)</f>
        <v>1701547788</v>
      </c>
      <c r="M1114" s="19">
        <f t="shared" si="54"/>
        <v>1.0674986696289015E-5</v>
      </c>
    </row>
    <row r="1115" spans="1:13">
      <c r="A1115">
        <v>2025</v>
      </c>
      <c r="B1115" t="s">
        <v>224</v>
      </c>
      <c r="C1115" s="59" t="s">
        <v>177</v>
      </c>
      <c r="D1115" s="25" t="s">
        <v>196</v>
      </c>
      <c r="F1115" s="65">
        <v>295891</v>
      </c>
      <c r="G1115" s="65">
        <f t="shared" si="52"/>
        <v>295891</v>
      </c>
      <c r="H1115" s="23">
        <f>ROUND(IF($A1115 ='Inflation Constants Table'!$E$1,E1115,E1115*(_xlfn.XLOOKUP($A1115,'Inflation Constants Table'!$A:$A,'Inflation Constants Table'!$B:$B,0))),0)</f>
        <v>0</v>
      </c>
      <c r="I1115" s="23">
        <f>ROUND(IF($A1115 ='Inflation Constants Table'!$E$1,F1115,F1115*(_xlfn.XLOOKUP($A1115,'Inflation Constants Table'!$A:$A,'Inflation Constants Table'!$B:$B,0))),0)</f>
        <v>301809</v>
      </c>
      <c r="J1115" s="23">
        <f>ROUND(IF($A1115 ='Inflation Constants Table'!$E$1,G1115,G1115*(_xlfn.XLOOKUP($A1115,'Inflation Constants Table'!$A:$A,'Inflation Constants Table'!$B:$B,0))),0)</f>
        <v>301809</v>
      </c>
      <c r="K1115" s="19">
        <f t="shared" si="53"/>
        <v>0</v>
      </c>
      <c r="L1115" s="73">
        <f>_xlfn.XLOOKUP(A1115,'SAPD GF as Pct of COSA GF'!A:A,'SAPD GF as Pct of COSA GF'!C:C)</f>
        <v>1701547788</v>
      </c>
      <c r="M1115" s="19">
        <f t="shared" si="54"/>
        <v>1.7737321403987508E-4</v>
      </c>
    </row>
    <row r="1116" spans="1:13">
      <c r="A1116">
        <v>2025</v>
      </c>
      <c r="B1116" t="s">
        <v>224</v>
      </c>
      <c r="C1116" s="59" t="s">
        <v>177</v>
      </c>
      <c r="D1116" s="25" t="s">
        <v>182</v>
      </c>
      <c r="F1116" s="65">
        <v>1356</v>
      </c>
      <c r="G1116" s="65">
        <f t="shared" si="52"/>
        <v>1356</v>
      </c>
      <c r="H1116" s="23">
        <f>ROUND(IF($A1116 ='Inflation Constants Table'!$E$1,E1116,E1116*(_xlfn.XLOOKUP($A1116,'Inflation Constants Table'!$A:$A,'Inflation Constants Table'!$B:$B,0))),0)</f>
        <v>0</v>
      </c>
      <c r="I1116" s="23">
        <f>ROUND(IF($A1116 ='Inflation Constants Table'!$E$1,F1116,F1116*(_xlfn.XLOOKUP($A1116,'Inflation Constants Table'!$A:$A,'Inflation Constants Table'!$B:$B,0))),0)</f>
        <v>1383</v>
      </c>
      <c r="J1116" s="23">
        <f>ROUND(IF($A1116 ='Inflation Constants Table'!$E$1,G1116,G1116*(_xlfn.XLOOKUP($A1116,'Inflation Constants Table'!$A:$A,'Inflation Constants Table'!$B:$B,0))),0)</f>
        <v>1383</v>
      </c>
      <c r="K1116" s="19">
        <f t="shared" si="53"/>
        <v>0</v>
      </c>
      <c r="L1116" s="73">
        <f>_xlfn.XLOOKUP(A1116,'SAPD GF as Pct of COSA GF'!A:A,'SAPD GF as Pct of COSA GF'!C:C)</f>
        <v>1701547788</v>
      </c>
      <c r="M1116" s="19">
        <f t="shared" si="54"/>
        <v>8.1278939666195259E-7</v>
      </c>
    </row>
    <row r="1117" spans="1:13">
      <c r="A1117">
        <v>2025</v>
      </c>
      <c r="B1117" t="s">
        <v>224</v>
      </c>
      <c r="C1117" s="59" t="s">
        <v>177</v>
      </c>
      <c r="D1117" s="25" t="s">
        <v>229</v>
      </c>
      <c r="F1117" s="65">
        <v>0</v>
      </c>
      <c r="G1117" s="65">
        <f t="shared" si="52"/>
        <v>0</v>
      </c>
      <c r="H1117" s="23">
        <f>ROUND(IF($A1117 ='Inflation Constants Table'!$E$1,E1117,E1117*(_xlfn.XLOOKUP($A1117,'Inflation Constants Table'!$A:$A,'Inflation Constants Table'!$B:$B,0))),0)</f>
        <v>0</v>
      </c>
      <c r="I1117" s="23">
        <f>ROUND(IF($A1117 ='Inflation Constants Table'!$E$1,F1117,F1117*(_xlfn.XLOOKUP($A1117,'Inflation Constants Table'!$A:$A,'Inflation Constants Table'!$B:$B,0))),0)</f>
        <v>0</v>
      </c>
      <c r="J1117" s="23">
        <f>ROUND(IF($A1117 ='Inflation Constants Table'!$E$1,G1117,G1117*(_xlfn.XLOOKUP($A1117,'Inflation Constants Table'!$A:$A,'Inflation Constants Table'!$B:$B,0))),0)</f>
        <v>0</v>
      </c>
      <c r="K1117" s="19">
        <f t="shared" si="53"/>
        <v>0</v>
      </c>
      <c r="L1117" s="73">
        <f>_xlfn.XLOOKUP(A1117,'SAPD GF as Pct of COSA GF'!A:A,'SAPD GF as Pct of COSA GF'!C:C)</f>
        <v>1701547788</v>
      </c>
      <c r="M1117" s="19">
        <f t="shared" si="54"/>
        <v>0</v>
      </c>
    </row>
    <row r="1118" spans="1:13">
      <c r="A1118">
        <v>2025</v>
      </c>
      <c r="B1118" t="s">
        <v>224</v>
      </c>
      <c r="C1118" s="59" t="s">
        <v>177</v>
      </c>
      <c r="D1118" s="25" t="s">
        <v>181</v>
      </c>
      <c r="F1118" s="65">
        <v>38376</v>
      </c>
      <c r="G1118" s="65">
        <f t="shared" si="52"/>
        <v>38376</v>
      </c>
      <c r="H1118" s="23">
        <f>ROUND(IF($A1118 ='Inflation Constants Table'!$E$1,E1118,E1118*(_xlfn.XLOOKUP($A1118,'Inflation Constants Table'!$A:$A,'Inflation Constants Table'!$B:$B,0))),0)</f>
        <v>0</v>
      </c>
      <c r="I1118" s="23">
        <f>ROUND(IF($A1118 ='Inflation Constants Table'!$E$1,F1118,F1118*(_xlfn.XLOOKUP($A1118,'Inflation Constants Table'!$A:$A,'Inflation Constants Table'!$B:$B,0))),0)</f>
        <v>39144</v>
      </c>
      <c r="J1118" s="23">
        <f>ROUND(IF($A1118 ='Inflation Constants Table'!$E$1,G1118,G1118*(_xlfn.XLOOKUP($A1118,'Inflation Constants Table'!$A:$A,'Inflation Constants Table'!$B:$B,0))),0)</f>
        <v>39144</v>
      </c>
      <c r="K1118" s="19">
        <f t="shared" si="53"/>
        <v>0</v>
      </c>
      <c r="L1118" s="73">
        <f>_xlfn.XLOOKUP(A1118,'SAPD GF as Pct of COSA GF'!A:A,'SAPD GF as Pct of COSA GF'!C:C)</f>
        <v>1701547788</v>
      </c>
      <c r="M1118" s="19">
        <f t="shared" si="54"/>
        <v>2.3004937196627238E-5</v>
      </c>
    </row>
    <row r="1119" spans="1:13">
      <c r="A1119">
        <v>2025</v>
      </c>
      <c r="B1119" t="s">
        <v>224</v>
      </c>
      <c r="C1119" s="59" t="s">
        <v>177</v>
      </c>
      <c r="D1119" s="25" t="s">
        <v>194</v>
      </c>
      <c r="F1119" s="65">
        <v>73304</v>
      </c>
      <c r="G1119" s="65">
        <f t="shared" si="52"/>
        <v>73304</v>
      </c>
      <c r="H1119" s="23">
        <f>ROUND(IF($A1119 ='Inflation Constants Table'!$E$1,E1119,E1119*(_xlfn.XLOOKUP($A1119,'Inflation Constants Table'!$A:$A,'Inflation Constants Table'!$B:$B,0))),0)</f>
        <v>0</v>
      </c>
      <c r="I1119" s="23">
        <f>ROUND(IF($A1119 ='Inflation Constants Table'!$E$1,F1119,F1119*(_xlfn.XLOOKUP($A1119,'Inflation Constants Table'!$A:$A,'Inflation Constants Table'!$B:$B,0))),0)</f>
        <v>74770</v>
      </c>
      <c r="J1119" s="23">
        <f>ROUND(IF($A1119 ='Inflation Constants Table'!$E$1,G1119,G1119*(_xlfn.XLOOKUP($A1119,'Inflation Constants Table'!$A:$A,'Inflation Constants Table'!$B:$B,0))),0)</f>
        <v>74770</v>
      </c>
      <c r="K1119" s="19">
        <f t="shared" si="53"/>
        <v>0</v>
      </c>
      <c r="L1119" s="73">
        <f>_xlfn.XLOOKUP(A1119,'SAPD GF as Pct of COSA GF'!A:A,'SAPD GF as Pct of COSA GF'!C:C)</f>
        <v>1701547788</v>
      </c>
      <c r="M1119" s="19">
        <f t="shared" si="54"/>
        <v>4.3942345038621976E-5</v>
      </c>
    </row>
    <row r="1120" spans="1:13">
      <c r="A1120">
        <v>2025</v>
      </c>
      <c r="B1120" t="s">
        <v>224</v>
      </c>
      <c r="C1120" s="59" t="s">
        <v>177</v>
      </c>
      <c r="D1120" s="25" t="s">
        <v>185</v>
      </c>
      <c r="F1120" s="65">
        <v>855424</v>
      </c>
      <c r="G1120" s="65">
        <f t="shared" si="52"/>
        <v>855424</v>
      </c>
      <c r="H1120" s="23">
        <f>ROUND(IF($A1120 ='Inflation Constants Table'!$E$1,E1120,E1120*(_xlfn.XLOOKUP($A1120,'Inflation Constants Table'!$A:$A,'Inflation Constants Table'!$B:$B,0))),0)</f>
        <v>0</v>
      </c>
      <c r="I1120" s="23">
        <f>ROUND(IF($A1120 ='Inflation Constants Table'!$E$1,F1120,F1120*(_xlfn.XLOOKUP($A1120,'Inflation Constants Table'!$A:$A,'Inflation Constants Table'!$B:$B,0))),0)</f>
        <v>872532</v>
      </c>
      <c r="J1120" s="23">
        <f>ROUND(IF($A1120 ='Inflation Constants Table'!$E$1,G1120,G1120*(_xlfn.XLOOKUP($A1120,'Inflation Constants Table'!$A:$A,'Inflation Constants Table'!$B:$B,0))),0)</f>
        <v>872532</v>
      </c>
      <c r="K1120" s="19">
        <f t="shared" si="53"/>
        <v>0</v>
      </c>
      <c r="L1120" s="73">
        <f>_xlfn.XLOOKUP(A1120,'SAPD GF as Pct of COSA GF'!A:A,'SAPD GF as Pct of COSA GF'!C:C)</f>
        <v>1701547788</v>
      </c>
      <c r="M1120" s="19">
        <f t="shared" si="54"/>
        <v>5.1278724356344676E-4</v>
      </c>
    </row>
    <row r="1121" spans="1:13">
      <c r="A1121">
        <v>2025</v>
      </c>
      <c r="B1121" t="s">
        <v>224</v>
      </c>
      <c r="C1121" s="59" t="s">
        <v>177</v>
      </c>
      <c r="D1121" s="25" t="s">
        <v>186</v>
      </c>
      <c r="F1121" s="65">
        <v>197748</v>
      </c>
      <c r="G1121" s="65">
        <f t="shared" si="52"/>
        <v>197748</v>
      </c>
      <c r="H1121" s="23">
        <f>ROUND(IF($A1121 ='Inflation Constants Table'!$E$1,E1121,E1121*(_xlfn.XLOOKUP($A1121,'Inflation Constants Table'!$A:$A,'Inflation Constants Table'!$B:$B,0))),0)</f>
        <v>0</v>
      </c>
      <c r="I1121" s="23">
        <f>ROUND(IF($A1121 ='Inflation Constants Table'!$E$1,F1121,F1121*(_xlfn.XLOOKUP($A1121,'Inflation Constants Table'!$A:$A,'Inflation Constants Table'!$B:$B,0))),0)</f>
        <v>201703</v>
      </c>
      <c r="J1121" s="23">
        <f>ROUND(IF($A1121 ='Inflation Constants Table'!$E$1,G1121,G1121*(_xlfn.XLOOKUP($A1121,'Inflation Constants Table'!$A:$A,'Inflation Constants Table'!$B:$B,0))),0)</f>
        <v>201703</v>
      </c>
      <c r="K1121" s="19">
        <f t="shared" si="53"/>
        <v>0</v>
      </c>
      <c r="L1121" s="73">
        <f>_xlfn.XLOOKUP(A1121,'SAPD GF as Pct of COSA GF'!A:A,'SAPD GF as Pct of COSA GF'!C:C)</f>
        <v>1701547788</v>
      </c>
      <c r="M1121" s="19">
        <f t="shared" si="54"/>
        <v>1.1854089636652627E-4</v>
      </c>
    </row>
    <row r="1122" spans="1:13">
      <c r="A1122">
        <v>2025</v>
      </c>
      <c r="B1122" t="s">
        <v>224</v>
      </c>
      <c r="C1122" s="59" t="s">
        <v>177</v>
      </c>
      <c r="D1122" s="25" t="s">
        <v>180</v>
      </c>
      <c r="F1122" s="65">
        <v>11534</v>
      </c>
      <c r="G1122" s="65">
        <f t="shared" si="52"/>
        <v>11534</v>
      </c>
      <c r="H1122" s="23">
        <f>ROUND(IF($A1122 ='Inflation Constants Table'!$E$1,E1122,E1122*(_xlfn.XLOOKUP($A1122,'Inflation Constants Table'!$A:$A,'Inflation Constants Table'!$B:$B,0))),0)</f>
        <v>0</v>
      </c>
      <c r="I1122" s="23">
        <f>ROUND(IF($A1122 ='Inflation Constants Table'!$E$1,F1122,F1122*(_xlfn.XLOOKUP($A1122,'Inflation Constants Table'!$A:$A,'Inflation Constants Table'!$B:$B,0))),0)</f>
        <v>11765</v>
      </c>
      <c r="J1122" s="23">
        <f>ROUND(IF($A1122 ='Inflation Constants Table'!$E$1,G1122,G1122*(_xlfn.XLOOKUP($A1122,'Inflation Constants Table'!$A:$A,'Inflation Constants Table'!$B:$B,0))),0)</f>
        <v>11765</v>
      </c>
      <c r="K1122" s="19">
        <f t="shared" si="53"/>
        <v>0</v>
      </c>
      <c r="L1122" s="73">
        <f>_xlfn.XLOOKUP(A1122,'SAPD GF as Pct of COSA GF'!A:A,'SAPD GF as Pct of COSA GF'!C:C)</f>
        <v>1701547788</v>
      </c>
      <c r="M1122" s="19">
        <f t="shared" si="54"/>
        <v>6.9142930236644048E-6</v>
      </c>
    </row>
    <row r="1123" spans="1:13">
      <c r="A1123">
        <v>2025</v>
      </c>
      <c r="B1123" t="s">
        <v>224</v>
      </c>
      <c r="C1123" s="59" t="s">
        <v>177</v>
      </c>
      <c r="D1123" s="25" t="s">
        <v>198</v>
      </c>
      <c r="F1123" s="65">
        <v>263624</v>
      </c>
      <c r="G1123" s="65">
        <f t="shared" si="52"/>
        <v>263624</v>
      </c>
      <c r="H1123" s="23">
        <f>ROUND(IF($A1123 ='Inflation Constants Table'!$E$1,E1123,E1123*(_xlfn.XLOOKUP($A1123,'Inflation Constants Table'!$A:$A,'Inflation Constants Table'!$B:$B,0))),0)</f>
        <v>0</v>
      </c>
      <c r="I1123" s="23">
        <f>ROUND(IF($A1123 ='Inflation Constants Table'!$E$1,F1123,F1123*(_xlfn.XLOOKUP($A1123,'Inflation Constants Table'!$A:$A,'Inflation Constants Table'!$B:$B,0))),0)</f>
        <v>268896</v>
      </c>
      <c r="J1123" s="23">
        <f>ROUND(IF($A1123 ='Inflation Constants Table'!$E$1,G1123,G1123*(_xlfn.XLOOKUP($A1123,'Inflation Constants Table'!$A:$A,'Inflation Constants Table'!$B:$B,0))),0)</f>
        <v>268896</v>
      </c>
      <c r="K1123" s="19">
        <f t="shared" si="53"/>
        <v>0</v>
      </c>
      <c r="L1123" s="73">
        <f>_xlfn.XLOOKUP(A1123,'SAPD GF as Pct of COSA GF'!A:A,'SAPD GF as Pct of COSA GF'!C:C)</f>
        <v>1701547788</v>
      </c>
      <c r="M1123" s="19">
        <f t="shared" si="54"/>
        <v>1.5803023687983544E-4</v>
      </c>
    </row>
    <row r="1124" spans="1:13">
      <c r="A1124">
        <v>2025</v>
      </c>
      <c r="B1124" t="s">
        <v>224</v>
      </c>
      <c r="C1124" s="59" t="s">
        <v>177</v>
      </c>
      <c r="D1124" s="25" t="s">
        <v>195</v>
      </c>
      <c r="F1124" s="65">
        <v>0</v>
      </c>
      <c r="G1124" s="65">
        <f t="shared" si="52"/>
        <v>0</v>
      </c>
      <c r="H1124" s="23">
        <f>ROUND(IF($A1124 ='Inflation Constants Table'!$E$1,E1124,E1124*(_xlfn.XLOOKUP($A1124,'Inflation Constants Table'!$A:$A,'Inflation Constants Table'!$B:$B,0))),0)</f>
        <v>0</v>
      </c>
      <c r="I1124" s="23">
        <f>ROUND(IF($A1124 ='Inflation Constants Table'!$E$1,F1124,F1124*(_xlfn.XLOOKUP($A1124,'Inflation Constants Table'!$A:$A,'Inflation Constants Table'!$B:$B,0))),0)</f>
        <v>0</v>
      </c>
      <c r="J1124" s="23">
        <f>ROUND(IF($A1124 ='Inflation Constants Table'!$E$1,G1124,G1124*(_xlfn.XLOOKUP($A1124,'Inflation Constants Table'!$A:$A,'Inflation Constants Table'!$B:$B,0))),0)</f>
        <v>0</v>
      </c>
      <c r="K1124" s="19">
        <f t="shared" si="53"/>
        <v>0</v>
      </c>
      <c r="L1124" s="73">
        <f>_xlfn.XLOOKUP(A1124,'SAPD GF as Pct of COSA GF'!A:A,'SAPD GF as Pct of COSA GF'!C:C)</f>
        <v>1701547788</v>
      </c>
      <c r="M1124" s="19">
        <f t="shared" si="54"/>
        <v>0</v>
      </c>
    </row>
    <row r="1125" spans="1:13">
      <c r="A1125">
        <v>2025</v>
      </c>
      <c r="B1125" t="s">
        <v>224</v>
      </c>
      <c r="C1125" s="59" t="s">
        <v>177</v>
      </c>
      <c r="D1125" s="25" t="s">
        <v>184</v>
      </c>
      <c r="F1125" s="65">
        <v>3699</v>
      </c>
      <c r="G1125" s="65">
        <f t="shared" si="52"/>
        <v>3699</v>
      </c>
      <c r="H1125" s="23">
        <f>ROUND(IF($A1125 ='Inflation Constants Table'!$E$1,E1125,E1125*(_xlfn.XLOOKUP($A1125,'Inflation Constants Table'!$A:$A,'Inflation Constants Table'!$B:$B,0))),0)</f>
        <v>0</v>
      </c>
      <c r="I1125" s="23">
        <f>ROUND(IF($A1125 ='Inflation Constants Table'!$E$1,F1125,F1125*(_xlfn.XLOOKUP($A1125,'Inflation Constants Table'!$A:$A,'Inflation Constants Table'!$B:$B,0))),0)</f>
        <v>3773</v>
      </c>
      <c r="J1125" s="23">
        <f>ROUND(IF($A1125 ='Inflation Constants Table'!$E$1,G1125,G1125*(_xlfn.XLOOKUP($A1125,'Inflation Constants Table'!$A:$A,'Inflation Constants Table'!$B:$B,0))),0)</f>
        <v>3773</v>
      </c>
      <c r="K1125" s="19">
        <f t="shared" si="53"/>
        <v>0</v>
      </c>
      <c r="L1125" s="73">
        <f>_xlfn.XLOOKUP(A1125,'SAPD GF as Pct of COSA GF'!A:A,'SAPD GF as Pct of COSA GF'!C:C)</f>
        <v>1701547788</v>
      </c>
      <c r="M1125" s="19">
        <f t="shared" si="54"/>
        <v>2.2173929093315598E-6</v>
      </c>
    </row>
    <row r="1126" spans="1:13">
      <c r="A1126">
        <v>2025</v>
      </c>
      <c r="B1126" s="62" t="s">
        <v>224</v>
      </c>
      <c r="C1126" s="59" t="s">
        <v>177</v>
      </c>
      <c r="D1126" s="61" t="s">
        <v>193</v>
      </c>
      <c r="E1126" s="66"/>
      <c r="F1126" s="65">
        <v>1185506</v>
      </c>
      <c r="G1126" s="65">
        <f t="shared" si="52"/>
        <v>1185506</v>
      </c>
      <c r="H1126" s="23">
        <f>ROUND(IF($A1126 ='Inflation Constants Table'!$E$1,E1126,E1126*(_xlfn.XLOOKUP($A1126,'Inflation Constants Table'!$A:$A,'Inflation Constants Table'!$B:$B,0))),0)</f>
        <v>0</v>
      </c>
      <c r="I1126" s="23">
        <f>ROUND(IF($A1126 ='Inflation Constants Table'!$E$1,F1126,F1126*(_xlfn.XLOOKUP($A1126,'Inflation Constants Table'!$A:$A,'Inflation Constants Table'!$B:$B,0))),0)</f>
        <v>1209216</v>
      </c>
      <c r="J1126" s="23">
        <f>ROUND(IF($A1126 ='Inflation Constants Table'!$E$1,G1126,G1126*(_xlfn.XLOOKUP($A1126,'Inflation Constants Table'!$A:$A,'Inflation Constants Table'!$B:$B,0))),0)</f>
        <v>1209216</v>
      </c>
      <c r="K1126" s="19">
        <f t="shared" si="53"/>
        <v>0</v>
      </c>
      <c r="L1126" s="73">
        <f>_xlfn.XLOOKUP(A1126,'SAPD GF as Pct of COSA GF'!A:A,'SAPD GF as Pct of COSA GF'!C:C)</f>
        <v>1701547788</v>
      </c>
      <c r="M1126" s="19">
        <f t="shared" si="54"/>
        <v>7.1065650258422244E-4</v>
      </c>
    </row>
    <row r="1127" spans="1:13">
      <c r="A1127">
        <v>2026</v>
      </c>
      <c r="B1127" t="s">
        <v>224</v>
      </c>
      <c r="C1127" s="59" t="s">
        <v>177</v>
      </c>
      <c r="D1127" s="25" t="s">
        <v>189</v>
      </c>
      <c r="F1127" s="65">
        <v>16968</v>
      </c>
      <c r="G1127" s="65">
        <f t="shared" si="52"/>
        <v>16968</v>
      </c>
      <c r="H1127" s="23">
        <f>ROUND(IF($A1127 ='Inflation Constants Table'!$E$1,E1127,E1127*(_xlfn.XLOOKUP($A1127,'Inflation Constants Table'!$A:$A,'Inflation Constants Table'!$B:$B,0))),0)</f>
        <v>0</v>
      </c>
      <c r="I1127" s="23">
        <f>ROUND(IF($A1127 ='Inflation Constants Table'!$E$1,F1127,F1127*(_xlfn.XLOOKUP($A1127,'Inflation Constants Table'!$A:$A,'Inflation Constants Table'!$B:$B,0))),0)</f>
        <v>16968</v>
      </c>
      <c r="J1127" s="23">
        <f>ROUND(IF($A1127 ='Inflation Constants Table'!$E$1,G1127,G1127*(_xlfn.XLOOKUP($A1127,'Inflation Constants Table'!$A:$A,'Inflation Constants Table'!$B:$B,0))),0)</f>
        <v>16968</v>
      </c>
      <c r="K1127" s="19">
        <f t="shared" si="53"/>
        <v>0</v>
      </c>
      <c r="L1127" s="73">
        <f>_xlfn.XLOOKUP(A1127,'SAPD GF as Pct of COSA GF'!A:A,'SAPD GF as Pct of COSA GF'!C:C)</f>
        <v>1695896847</v>
      </c>
      <c r="M1127" s="19">
        <f t="shared" si="54"/>
        <v>1.0005325518480665E-5</v>
      </c>
    </row>
    <row r="1128" spans="1:13">
      <c r="A1128">
        <v>2026</v>
      </c>
      <c r="B1128" t="s">
        <v>224</v>
      </c>
      <c r="C1128" s="59" t="s">
        <v>177</v>
      </c>
      <c r="D1128" s="25" t="s">
        <v>196</v>
      </c>
      <c r="F1128" s="65">
        <v>384547</v>
      </c>
      <c r="G1128" s="65">
        <f t="shared" si="52"/>
        <v>384547</v>
      </c>
      <c r="H1128" s="23">
        <f>ROUND(IF($A1128 ='Inflation Constants Table'!$E$1,E1128,E1128*(_xlfn.XLOOKUP($A1128,'Inflation Constants Table'!$A:$A,'Inflation Constants Table'!$B:$B,0))),0)</f>
        <v>0</v>
      </c>
      <c r="I1128" s="23">
        <f>ROUND(IF($A1128 ='Inflation Constants Table'!$E$1,F1128,F1128*(_xlfn.XLOOKUP($A1128,'Inflation Constants Table'!$A:$A,'Inflation Constants Table'!$B:$B,0))),0)</f>
        <v>384547</v>
      </c>
      <c r="J1128" s="23">
        <f>ROUND(IF($A1128 ='Inflation Constants Table'!$E$1,G1128,G1128*(_xlfn.XLOOKUP($A1128,'Inflation Constants Table'!$A:$A,'Inflation Constants Table'!$B:$B,0))),0)</f>
        <v>384547</v>
      </c>
      <c r="K1128" s="19">
        <f t="shared" si="53"/>
        <v>0</v>
      </c>
      <c r="L1128" s="73">
        <f>_xlfn.XLOOKUP(A1128,'SAPD GF as Pct of COSA GF'!A:A,'SAPD GF as Pct of COSA GF'!C:C)</f>
        <v>1695896847</v>
      </c>
      <c r="M1128" s="19">
        <f t="shared" si="54"/>
        <v>2.2675140925006978E-4</v>
      </c>
    </row>
    <row r="1129" spans="1:13">
      <c r="A1129">
        <v>2026</v>
      </c>
      <c r="B1129" t="s">
        <v>224</v>
      </c>
      <c r="C1129" s="59" t="s">
        <v>177</v>
      </c>
      <c r="D1129" s="25" t="s">
        <v>182</v>
      </c>
      <c r="F1129" s="65">
        <v>3675</v>
      </c>
      <c r="G1129" s="65">
        <f t="shared" si="52"/>
        <v>3675</v>
      </c>
      <c r="H1129" s="23">
        <f>ROUND(IF($A1129 ='Inflation Constants Table'!$E$1,E1129,E1129*(_xlfn.XLOOKUP($A1129,'Inflation Constants Table'!$A:$A,'Inflation Constants Table'!$B:$B,0))),0)</f>
        <v>0</v>
      </c>
      <c r="I1129" s="23">
        <f>ROUND(IF($A1129 ='Inflation Constants Table'!$E$1,F1129,F1129*(_xlfn.XLOOKUP($A1129,'Inflation Constants Table'!$A:$A,'Inflation Constants Table'!$B:$B,0))),0)</f>
        <v>3675</v>
      </c>
      <c r="J1129" s="23">
        <f>ROUND(IF($A1129 ='Inflation Constants Table'!$E$1,G1129,G1129*(_xlfn.XLOOKUP($A1129,'Inflation Constants Table'!$A:$A,'Inflation Constants Table'!$B:$B,0))),0)</f>
        <v>3675</v>
      </c>
      <c r="K1129" s="19">
        <f t="shared" si="53"/>
        <v>0</v>
      </c>
      <c r="L1129" s="73">
        <f>_xlfn.XLOOKUP(A1129,'SAPD GF as Pct of COSA GF'!A:A,'SAPD GF as Pct of COSA GF'!C:C)</f>
        <v>1695896847</v>
      </c>
      <c r="M1129" s="19">
        <f t="shared" si="54"/>
        <v>2.1669950070966786E-6</v>
      </c>
    </row>
    <row r="1130" spans="1:13">
      <c r="A1130">
        <v>2026</v>
      </c>
      <c r="B1130" t="s">
        <v>224</v>
      </c>
      <c r="C1130" s="59" t="s">
        <v>177</v>
      </c>
      <c r="D1130" s="25" t="s">
        <v>229</v>
      </c>
      <c r="F1130" s="65">
        <v>0</v>
      </c>
      <c r="G1130" s="65">
        <f t="shared" si="52"/>
        <v>0</v>
      </c>
      <c r="H1130" s="23">
        <f>ROUND(IF($A1130 ='Inflation Constants Table'!$E$1,E1130,E1130*(_xlfn.XLOOKUP($A1130,'Inflation Constants Table'!$A:$A,'Inflation Constants Table'!$B:$B,0))),0)</f>
        <v>0</v>
      </c>
      <c r="I1130" s="23">
        <f>ROUND(IF($A1130 ='Inflation Constants Table'!$E$1,F1130,F1130*(_xlfn.XLOOKUP($A1130,'Inflation Constants Table'!$A:$A,'Inflation Constants Table'!$B:$B,0))),0)</f>
        <v>0</v>
      </c>
      <c r="J1130" s="23">
        <f>ROUND(IF($A1130 ='Inflation Constants Table'!$E$1,G1130,G1130*(_xlfn.XLOOKUP($A1130,'Inflation Constants Table'!$A:$A,'Inflation Constants Table'!$B:$B,0))),0)</f>
        <v>0</v>
      </c>
      <c r="K1130" s="19">
        <f t="shared" si="53"/>
        <v>0</v>
      </c>
      <c r="L1130" s="73">
        <f>_xlfn.XLOOKUP(A1130,'SAPD GF as Pct of COSA GF'!A:A,'SAPD GF as Pct of COSA GF'!C:C)</f>
        <v>1695896847</v>
      </c>
      <c r="M1130" s="19">
        <f t="shared" si="54"/>
        <v>0</v>
      </c>
    </row>
    <row r="1131" spans="1:13">
      <c r="A1131">
        <v>2026</v>
      </c>
      <c r="B1131" t="s">
        <v>224</v>
      </c>
      <c r="C1131" s="59" t="s">
        <v>177</v>
      </c>
      <c r="D1131" s="25" t="s">
        <v>181</v>
      </c>
      <c r="F1131" s="65">
        <v>27813</v>
      </c>
      <c r="G1131" s="65">
        <f t="shared" si="52"/>
        <v>27813</v>
      </c>
      <c r="H1131" s="23">
        <f>ROUND(IF($A1131 ='Inflation Constants Table'!$E$1,E1131,E1131*(_xlfn.XLOOKUP($A1131,'Inflation Constants Table'!$A:$A,'Inflation Constants Table'!$B:$B,0))),0)</f>
        <v>0</v>
      </c>
      <c r="I1131" s="23">
        <f>ROUND(IF($A1131 ='Inflation Constants Table'!$E$1,F1131,F1131*(_xlfn.XLOOKUP($A1131,'Inflation Constants Table'!$A:$A,'Inflation Constants Table'!$B:$B,0))),0)</f>
        <v>27813</v>
      </c>
      <c r="J1131" s="23">
        <f>ROUND(IF($A1131 ='Inflation Constants Table'!$E$1,G1131,G1131*(_xlfn.XLOOKUP($A1131,'Inflation Constants Table'!$A:$A,'Inflation Constants Table'!$B:$B,0))),0)</f>
        <v>27813</v>
      </c>
      <c r="K1131" s="19">
        <f t="shared" si="53"/>
        <v>0</v>
      </c>
      <c r="L1131" s="73">
        <f>_xlfn.XLOOKUP(A1131,'SAPD GF as Pct of COSA GF'!A:A,'SAPD GF as Pct of COSA GF'!C:C)</f>
        <v>1695896847</v>
      </c>
      <c r="M1131" s="19">
        <f t="shared" si="54"/>
        <v>1.6400172008810863E-5</v>
      </c>
    </row>
    <row r="1132" spans="1:13">
      <c r="A1132">
        <v>2026</v>
      </c>
      <c r="B1132" t="s">
        <v>224</v>
      </c>
      <c r="C1132" s="59" t="s">
        <v>177</v>
      </c>
      <c r="D1132" s="25" t="s">
        <v>194</v>
      </c>
      <c r="F1132" s="65">
        <v>49920</v>
      </c>
      <c r="G1132" s="65">
        <f t="shared" si="52"/>
        <v>49920</v>
      </c>
      <c r="H1132" s="23">
        <f>ROUND(IF($A1132 ='Inflation Constants Table'!$E$1,E1132,E1132*(_xlfn.XLOOKUP($A1132,'Inflation Constants Table'!$A:$A,'Inflation Constants Table'!$B:$B,0))),0)</f>
        <v>0</v>
      </c>
      <c r="I1132" s="23">
        <f>ROUND(IF($A1132 ='Inflation Constants Table'!$E$1,F1132,F1132*(_xlfn.XLOOKUP($A1132,'Inflation Constants Table'!$A:$A,'Inflation Constants Table'!$B:$B,0))),0)</f>
        <v>49920</v>
      </c>
      <c r="J1132" s="23">
        <f>ROUND(IF($A1132 ='Inflation Constants Table'!$E$1,G1132,G1132*(_xlfn.XLOOKUP($A1132,'Inflation Constants Table'!$A:$A,'Inflation Constants Table'!$B:$B,0))),0)</f>
        <v>49920</v>
      </c>
      <c r="K1132" s="19">
        <f t="shared" si="53"/>
        <v>0</v>
      </c>
      <c r="L1132" s="73">
        <f>_xlfn.XLOOKUP(A1132,'SAPD GF as Pct of COSA GF'!A:A,'SAPD GF as Pct of COSA GF'!C:C)</f>
        <v>1695896847</v>
      </c>
      <c r="M1132" s="19">
        <f t="shared" si="54"/>
        <v>2.9435752586194883E-5</v>
      </c>
    </row>
    <row r="1133" spans="1:13">
      <c r="A1133">
        <v>2026</v>
      </c>
      <c r="B1133" t="s">
        <v>224</v>
      </c>
      <c r="C1133" s="59" t="s">
        <v>177</v>
      </c>
      <c r="D1133" s="25" t="s">
        <v>185</v>
      </c>
      <c r="F1133" s="65">
        <v>995652</v>
      </c>
      <c r="G1133" s="65">
        <f t="shared" si="52"/>
        <v>995652</v>
      </c>
      <c r="H1133" s="23">
        <f>ROUND(IF($A1133 ='Inflation Constants Table'!$E$1,E1133,E1133*(_xlfn.XLOOKUP($A1133,'Inflation Constants Table'!$A:$A,'Inflation Constants Table'!$B:$B,0))),0)</f>
        <v>0</v>
      </c>
      <c r="I1133" s="23">
        <f>ROUND(IF($A1133 ='Inflation Constants Table'!$E$1,F1133,F1133*(_xlfn.XLOOKUP($A1133,'Inflation Constants Table'!$A:$A,'Inflation Constants Table'!$B:$B,0))),0)</f>
        <v>995652</v>
      </c>
      <c r="J1133" s="23">
        <f>ROUND(IF($A1133 ='Inflation Constants Table'!$E$1,G1133,G1133*(_xlfn.XLOOKUP($A1133,'Inflation Constants Table'!$A:$A,'Inflation Constants Table'!$B:$B,0))),0)</f>
        <v>995652</v>
      </c>
      <c r="K1133" s="19">
        <f t="shared" si="53"/>
        <v>0</v>
      </c>
      <c r="L1133" s="73">
        <f>_xlfn.XLOOKUP(A1133,'SAPD GF as Pct of COSA GF'!A:A,'SAPD GF as Pct of COSA GF'!C:C)</f>
        <v>1695896847</v>
      </c>
      <c r="M1133" s="19">
        <f t="shared" si="54"/>
        <v>5.870946701512442E-4</v>
      </c>
    </row>
    <row r="1134" spans="1:13">
      <c r="A1134">
        <v>2026</v>
      </c>
      <c r="B1134" t="s">
        <v>224</v>
      </c>
      <c r="C1134" s="59" t="s">
        <v>177</v>
      </c>
      <c r="D1134" s="25" t="s">
        <v>186</v>
      </c>
      <c r="F1134" s="65">
        <v>171420</v>
      </c>
      <c r="G1134" s="65">
        <f t="shared" si="52"/>
        <v>171420</v>
      </c>
      <c r="H1134" s="23">
        <f>ROUND(IF($A1134 ='Inflation Constants Table'!$E$1,E1134,E1134*(_xlfn.XLOOKUP($A1134,'Inflation Constants Table'!$A:$A,'Inflation Constants Table'!$B:$B,0))),0)</f>
        <v>0</v>
      </c>
      <c r="I1134" s="23">
        <f>ROUND(IF($A1134 ='Inflation Constants Table'!$E$1,F1134,F1134*(_xlfn.XLOOKUP($A1134,'Inflation Constants Table'!$A:$A,'Inflation Constants Table'!$B:$B,0))),0)</f>
        <v>171420</v>
      </c>
      <c r="J1134" s="23">
        <f>ROUND(IF($A1134 ='Inflation Constants Table'!$E$1,G1134,G1134*(_xlfn.XLOOKUP($A1134,'Inflation Constants Table'!$A:$A,'Inflation Constants Table'!$B:$B,0))),0)</f>
        <v>171420</v>
      </c>
      <c r="K1134" s="19">
        <f t="shared" si="53"/>
        <v>0</v>
      </c>
      <c r="L1134" s="73">
        <f>_xlfn.XLOOKUP(A1134,'SAPD GF as Pct of COSA GF'!A:A,'SAPD GF as Pct of COSA GF'!C:C)</f>
        <v>1695896847</v>
      </c>
      <c r="M1134" s="19">
        <f t="shared" si="54"/>
        <v>1.0107926098408508E-4</v>
      </c>
    </row>
    <row r="1135" spans="1:13">
      <c r="A1135">
        <v>2026</v>
      </c>
      <c r="B1135" t="s">
        <v>224</v>
      </c>
      <c r="C1135" s="59" t="s">
        <v>177</v>
      </c>
      <c r="D1135" s="25" t="s">
        <v>180</v>
      </c>
      <c r="F1135" s="65">
        <v>109</v>
      </c>
      <c r="G1135" s="65">
        <f t="shared" si="52"/>
        <v>109</v>
      </c>
      <c r="H1135" s="23">
        <f>ROUND(IF($A1135 ='Inflation Constants Table'!$E$1,E1135,E1135*(_xlfn.XLOOKUP($A1135,'Inflation Constants Table'!$A:$A,'Inflation Constants Table'!$B:$B,0))),0)</f>
        <v>0</v>
      </c>
      <c r="I1135" s="23">
        <f>ROUND(IF($A1135 ='Inflation Constants Table'!$E$1,F1135,F1135*(_xlfn.XLOOKUP($A1135,'Inflation Constants Table'!$A:$A,'Inflation Constants Table'!$B:$B,0))),0)</f>
        <v>109</v>
      </c>
      <c r="J1135" s="23">
        <f>ROUND(IF($A1135 ='Inflation Constants Table'!$E$1,G1135,G1135*(_xlfn.XLOOKUP($A1135,'Inflation Constants Table'!$A:$A,'Inflation Constants Table'!$B:$B,0))),0)</f>
        <v>109</v>
      </c>
      <c r="K1135" s="19">
        <f t="shared" si="53"/>
        <v>0</v>
      </c>
      <c r="L1135" s="73">
        <f>_xlfn.XLOOKUP(A1135,'SAPD GF as Pct of COSA GF'!A:A,'SAPD GF as Pct of COSA GF'!C:C)</f>
        <v>1695896847</v>
      </c>
      <c r="M1135" s="19">
        <f t="shared" si="54"/>
        <v>6.4272777081234821E-8</v>
      </c>
    </row>
    <row r="1136" spans="1:13">
      <c r="A1136">
        <v>2026</v>
      </c>
      <c r="B1136" t="s">
        <v>224</v>
      </c>
      <c r="C1136" s="59" t="s">
        <v>177</v>
      </c>
      <c r="D1136" s="25" t="s">
        <v>198</v>
      </c>
      <c r="F1136" s="65">
        <v>356941</v>
      </c>
      <c r="G1136" s="65">
        <f t="shared" si="52"/>
        <v>356941</v>
      </c>
      <c r="H1136" s="23">
        <f>ROUND(IF($A1136 ='Inflation Constants Table'!$E$1,E1136,E1136*(_xlfn.XLOOKUP($A1136,'Inflation Constants Table'!$A:$A,'Inflation Constants Table'!$B:$B,0))),0)</f>
        <v>0</v>
      </c>
      <c r="I1136" s="23">
        <f>ROUND(IF($A1136 ='Inflation Constants Table'!$E$1,F1136,F1136*(_xlfn.XLOOKUP($A1136,'Inflation Constants Table'!$A:$A,'Inflation Constants Table'!$B:$B,0))),0)</f>
        <v>356941</v>
      </c>
      <c r="J1136" s="23">
        <f>ROUND(IF($A1136 ='Inflation Constants Table'!$E$1,G1136,G1136*(_xlfn.XLOOKUP($A1136,'Inflation Constants Table'!$A:$A,'Inflation Constants Table'!$B:$B,0))),0)</f>
        <v>356941</v>
      </c>
      <c r="K1136" s="19">
        <f t="shared" si="53"/>
        <v>0</v>
      </c>
      <c r="L1136" s="73">
        <f>_xlfn.XLOOKUP(A1136,'SAPD GF as Pct of COSA GF'!A:A,'SAPD GF as Pct of COSA GF'!C:C)</f>
        <v>1695896847</v>
      </c>
      <c r="M1136" s="19">
        <f t="shared" si="54"/>
        <v>2.1047329655186274E-4</v>
      </c>
    </row>
    <row r="1137" spans="1:13">
      <c r="A1137">
        <v>2026</v>
      </c>
      <c r="B1137" t="s">
        <v>224</v>
      </c>
      <c r="C1137" s="59" t="s">
        <v>177</v>
      </c>
      <c r="D1137" s="25" t="s">
        <v>195</v>
      </c>
      <c r="F1137" s="65">
        <v>0</v>
      </c>
      <c r="G1137" s="65">
        <f t="shared" si="52"/>
        <v>0</v>
      </c>
      <c r="H1137" s="23">
        <f>ROUND(IF($A1137 ='Inflation Constants Table'!$E$1,E1137,E1137*(_xlfn.XLOOKUP($A1137,'Inflation Constants Table'!$A:$A,'Inflation Constants Table'!$B:$B,0))),0)</f>
        <v>0</v>
      </c>
      <c r="I1137" s="23">
        <f>ROUND(IF($A1137 ='Inflation Constants Table'!$E$1,F1137,F1137*(_xlfn.XLOOKUP($A1137,'Inflation Constants Table'!$A:$A,'Inflation Constants Table'!$B:$B,0))),0)</f>
        <v>0</v>
      </c>
      <c r="J1137" s="23">
        <f>ROUND(IF($A1137 ='Inflation Constants Table'!$E$1,G1137,G1137*(_xlfn.XLOOKUP($A1137,'Inflation Constants Table'!$A:$A,'Inflation Constants Table'!$B:$B,0))),0)</f>
        <v>0</v>
      </c>
      <c r="K1137" s="19">
        <f t="shared" si="53"/>
        <v>0</v>
      </c>
      <c r="L1137" s="73">
        <f>_xlfn.XLOOKUP(A1137,'SAPD GF as Pct of COSA GF'!A:A,'SAPD GF as Pct of COSA GF'!C:C)</f>
        <v>1695896847</v>
      </c>
      <c r="M1137" s="19">
        <f t="shared" si="54"/>
        <v>0</v>
      </c>
    </row>
    <row r="1138" spans="1:13">
      <c r="A1138">
        <v>2026</v>
      </c>
      <c r="B1138" t="s">
        <v>224</v>
      </c>
      <c r="C1138" s="59" t="s">
        <v>177</v>
      </c>
      <c r="D1138" s="25" t="s">
        <v>184</v>
      </c>
      <c r="F1138" s="65">
        <v>16081</v>
      </c>
      <c r="G1138" s="65">
        <f t="shared" si="52"/>
        <v>16081</v>
      </c>
      <c r="H1138" s="23">
        <f>ROUND(IF($A1138 ='Inflation Constants Table'!$E$1,E1138,E1138*(_xlfn.XLOOKUP($A1138,'Inflation Constants Table'!$A:$A,'Inflation Constants Table'!$B:$B,0))),0)</f>
        <v>0</v>
      </c>
      <c r="I1138" s="23">
        <f>ROUND(IF($A1138 ='Inflation Constants Table'!$E$1,F1138,F1138*(_xlfn.XLOOKUP($A1138,'Inflation Constants Table'!$A:$A,'Inflation Constants Table'!$B:$B,0))),0)</f>
        <v>16081</v>
      </c>
      <c r="J1138" s="23">
        <f>ROUND(IF($A1138 ='Inflation Constants Table'!$E$1,G1138,G1138*(_xlfn.XLOOKUP($A1138,'Inflation Constants Table'!$A:$A,'Inflation Constants Table'!$B:$B,0))),0)</f>
        <v>16081</v>
      </c>
      <c r="K1138" s="19">
        <f t="shared" si="53"/>
        <v>0</v>
      </c>
      <c r="L1138" s="73">
        <f>_xlfn.XLOOKUP(A1138,'SAPD GF as Pct of COSA GF'!A:A,'SAPD GF as Pct of COSA GF'!C:C)</f>
        <v>1695896847</v>
      </c>
      <c r="M1138" s="19">
        <f t="shared" si="54"/>
        <v>9.4822984242508006E-6</v>
      </c>
    </row>
    <row r="1139" spans="1:13">
      <c r="A1139">
        <v>2026</v>
      </c>
      <c r="B1139" s="62" t="s">
        <v>224</v>
      </c>
      <c r="C1139" s="59" t="s">
        <v>177</v>
      </c>
      <c r="D1139" s="61" t="s">
        <v>193</v>
      </c>
      <c r="E1139" s="66"/>
      <c r="F1139" s="65">
        <v>1261689</v>
      </c>
      <c r="G1139" s="65">
        <f t="shared" si="52"/>
        <v>1261689</v>
      </c>
      <c r="H1139" s="23">
        <f>ROUND(IF($A1139 ='Inflation Constants Table'!$E$1,E1139,E1139*(_xlfn.XLOOKUP($A1139,'Inflation Constants Table'!$A:$A,'Inflation Constants Table'!$B:$B,0))),0)</f>
        <v>0</v>
      </c>
      <c r="I1139" s="23">
        <f>ROUND(IF($A1139 ='Inflation Constants Table'!$E$1,F1139,F1139*(_xlfn.XLOOKUP($A1139,'Inflation Constants Table'!$A:$A,'Inflation Constants Table'!$B:$B,0))),0)</f>
        <v>1261689</v>
      </c>
      <c r="J1139" s="23">
        <f>ROUND(IF($A1139 ='Inflation Constants Table'!$E$1,G1139,G1139*(_xlfn.XLOOKUP($A1139,'Inflation Constants Table'!$A:$A,'Inflation Constants Table'!$B:$B,0))),0)</f>
        <v>1261689</v>
      </c>
      <c r="K1139" s="19">
        <f t="shared" si="53"/>
        <v>0</v>
      </c>
      <c r="L1139" s="73">
        <f>_xlfn.XLOOKUP(A1139,'SAPD GF as Pct of COSA GF'!A:A,'SAPD GF as Pct of COSA GF'!C:C)</f>
        <v>1695896847</v>
      </c>
      <c r="M1139" s="19">
        <f t="shared" si="54"/>
        <v>7.4396564993436769E-4</v>
      </c>
    </row>
    <row r="1140" spans="1:13">
      <c r="A1140">
        <v>2020</v>
      </c>
      <c r="B1140" t="s">
        <v>224</v>
      </c>
      <c r="C1140" t="s">
        <v>90</v>
      </c>
      <c r="D1140" s="25" t="s">
        <v>214</v>
      </c>
      <c r="F1140" s="65">
        <v>1800</v>
      </c>
      <c r="G1140" s="65">
        <f t="shared" si="52"/>
        <v>1800</v>
      </c>
      <c r="H1140" s="23">
        <f>ROUND(IF($A1140 ='Inflation Constants Table'!$E$1,E1140,E1140*(_xlfn.XLOOKUP($A1140,'Inflation Constants Table'!$A:$A,'Inflation Constants Table'!$B:$B,0))),0)</f>
        <v>0</v>
      </c>
      <c r="I1140" s="23">
        <f>ROUND(IF($A1140 ='Inflation Constants Table'!$E$1,F1140,F1140*(_xlfn.XLOOKUP($A1140,'Inflation Constants Table'!$A:$A,'Inflation Constants Table'!$B:$B,0))),0)</f>
        <v>2268</v>
      </c>
      <c r="J1140" s="23">
        <f>ROUND(IF($A1140 ='Inflation Constants Table'!$E$1,G1140,G1140*(_xlfn.XLOOKUP($A1140,'Inflation Constants Table'!$A:$A,'Inflation Constants Table'!$B:$B,0))),0)</f>
        <v>2268</v>
      </c>
      <c r="K1140" s="19">
        <f t="shared" si="53"/>
        <v>0</v>
      </c>
      <c r="L1140" s="73">
        <f>_xlfn.XLOOKUP(A1140,'SAPD GF as Pct of COSA GF'!A:A,'SAPD GF as Pct of COSA GF'!C:C)</f>
        <v>1610819494</v>
      </c>
      <c r="M1140" s="19">
        <f t="shared" si="54"/>
        <v>1.4079789873712567E-6</v>
      </c>
    </row>
    <row r="1141" spans="1:13">
      <c r="A1141">
        <v>2020</v>
      </c>
      <c r="B1141" t="s">
        <v>224</v>
      </c>
      <c r="C1141" t="s">
        <v>90</v>
      </c>
      <c r="D1141" s="25" t="s">
        <v>230</v>
      </c>
      <c r="F1141" s="65">
        <v>256478</v>
      </c>
      <c r="G1141" s="65">
        <f t="shared" si="52"/>
        <v>256478</v>
      </c>
      <c r="H1141" s="23">
        <f>ROUND(IF($A1141 ='Inflation Constants Table'!$E$1,E1141,E1141*(_xlfn.XLOOKUP($A1141,'Inflation Constants Table'!$A:$A,'Inflation Constants Table'!$B:$B,0))),0)</f>
        <v>0</v>
      </c>
      <c r="I1141" s="23">
        <f>ROUND(IF($A1141 ='Inflation Constants Table'!$E$1,F1141,F1141*(_xlfn.XLOOKUP($A1141,'Inflation Constants Table'!$A:$A,'Inflation Constants Table'!$B:$B,0))),0)</f>
        <v>323162</v>
      </c>
      <c r="J1141" s="23">
        <f>ROUND(IF($A1141 ='Inflation Constants Table'!$E$1,G1141,G1141*(_xlfn.XLOOKUP($A1141,'Inflation Constants Table'!$A:$A,'Inflation Constants Table'!$B:$B,0))),0)</f>
        <v>323162</v>
      </c>
      <c r="K1141" s="19">
        <f t="shared" si="53"/>
        <v>0</v>
      </c>
      <c r="L1141" s="73">
        <f>_xlfn.XLOOKUP(A1141,'SAPD GF as Pct of COSA GF'!A:A,'SAPD GF as Pct of COSA GF'!C:C)</f>
        <v>1610819494</v>
      </c>
      <c r="M1141" s="19">
        <f t="shared" si="54"/>
        <v>2.0061962324376985E-4</v>
      </c>
    </row>
    <row r="1142" spans="1:13">
      <c r="A1142">
        <v>2020</v>
      </c>
      <c r="B1142" t="s">
        <v>224</v>
      </c>
      <c r="C1142" t="s">
        <v>90</v>
      </c>
      <c r="D1142" s="25" t="s">
        <v>231</v>
      </c>
      <c r="F1142" s="65">
        <v>216914</v>
      </c>
      <c r="G1142" s="65">
        <f t="shared" si="52"/>
        <v>216914</v>
      </c>
      <c r="H1142" s="23">
        <f>ROUND(IF($A1142 ='Inflation Constants Table'!$E$1,E1142,E1142*(_xlfn.XLOOKUP($A1142,'Inflation Constants Table'!$A:$A,'Inflation Constants Table'!$B:$B,0))),0)</f>
        <v>0</v>
      </c>
      <c r="I1142" s="23">
        <f>ROUND(IF($A1142 ='Inflation Constants Table'!$E$1,F1142,F1142*(_xlfn.XLOOKUP($A1142,'Inflation Constants Table'!$A:$A,'Inflation Constants Table'!$B:$B,0))),0)</f>
        <v>273312</v>
      </c>
      <c r="J1142" s="23">
        <f>ROUND(IF($A1142 ='Inflation Constants Table'!$E$1,G1142,G1142*(_xlfn.XLOOKUP($A1142,'Inflation Constants Table'!$A:$A,'Inflation Constants Table'!$B:$B,0))),0)</f>
        <v>273312</v>
      </c>
      <c r="K1142" s="19">
        <f t="shared" si="53"/>
        <v>0</v>
      </c>
      <c r="L1142" s="73">
        <f>_xlfn.XLOOKUP(A1142,'SAPD GF as Pct of COSA GF'!A:A,'SAPD GF as Pct of COSA GF'!C:C)</f>
        <v>1610819494</v>
      </c>
      <c r="M1142" s="19">
        <f t="shared" si="54"/>
        <v>1.6967264241464413E-4</v>
      </c>
    </row>
    <row r="1143" spans="1:13">
      <c r="A1143">
        <v>2020</v>
      </c>
      <c r="B1143" t="s">
        <v>224</v>
      </c>
      <c r="C1143" t="s">
        <v>90</v>
      </c>
      <c r="D1143" s="25" t="s">
        <v>126</v>
      </c>
      <c r="F1143" s="65">
        <v>1400351</v>
      </c>
      <c r="G1143" s="65">
        <f t="shared" si="52"/>
        <v>1400351</v>
      </c>
      <c r="H1143" s="23">
        <f>ROUND(IF($A1143 ='Inflation Constants Table'!$E$1,E1143,E1143*(_xlfn.XLOOKUP($A1143,'Inflation Constants Table'!$A:$A,'Inflation Constants Table'!$B:$B,0))),0)</f>
        <v>0</v>
      </c>
      <c r="I1143" s="23">
        <f>ROUND(IF($A1143 ='Inflation Constants Table'!$E$1,F1143,F1143*(_xlfn.XLOOKUP($A1143,'Inflation Constants Table'!$A:$A,'Inflation Constants Table'!$B:$B,0))),0)</f>
        <v>1764442</v>
      </c>
      <c r="J1143" s="23">
        <f>ROUND(IF($A1143 ='Inflation Constants Table'!$E$1,G1143,G1143*(_xlfn.XLOOKUP($A1143,'Inflation Constants Table'!$A:$A,'Inflation Constants Table'!$B:$B,0))),0)</f>
        <v>1764442</v>
      </c>
      <c r="K1143" s="19">
        <f t="shared" si="53"/>
        <v>0</v>
      </c>
      <c r="L1143" s="73">
        <f>_xlfn.XLOOKUP(A1143,'SAPD GF as Pct of COSA GF'!A:A,'SAPD GF as Pct of COSA GF'!C:C)</f>
        <v>1610819494</v>
      </c>
      <c r="M1143" s="19">
        <f t="shared" si="54"/>
        <v>1.0953691624494334E-3</v>
      </c>
    </row>
    <row r="1144" spans="1:13">
      <c r="A1144">
        <v>2020</v>
      </c>
      <c r="B1144" t="s">
        <v>224</v>
      </c>
      <c r="C1144" t="s">
        <v>90</v>
      </c>
      <c r="D1144" s="25" t="s">
        <v>100</v>
      </c>
      <c r="F1144" s="65">
        <v>794134</v>
      </c>
      <c r="G1144" s="65">
        <f t="shared" si="52"/>
        <v>794134</v>
      </c>
      <c r="H1144" s="23">
        <f>ROUND(IF($A1144 ='Inflation Constants Table'!$E$1,E1144,E1144*(_xlfn.XLOOKUP($A1144,'Inflation Constants Table'!$A:$A,'Inflation Constants Table'!$B:$B,0))),0)</f>
        <v>0</v>
      </c>
      <c r="I1144" s="23">
        <f>ROUND(IF($A1144 ='Inflation Constants Table'!$E$1,F1144,F1144*(_xlfn.XLOOKUP($A1144,'Inflation Constants Table'!$A:$A,'Inflation Constants Table'!$B:$B,0))),0)</f>
        <v>1000609</v>
      </c>
      <c r="J1144" s="23">
        <f>ROUND(IF($A1144 ='Inflation Constants Table'!$E$1,G1144,G1144*(_xlfn.XLOOKUP($A1144,'Inflation Constants Table'!$A:$A,'Inflation Constants Table'!$B:$B,0))),0)</f>
        <v>1000609</v>
      </c>
      <c r="K1144" s="19">
        <f t="shared" si="53"/>
        <v>0</v>
      </c>
      <c r="L1144" s="73">
        <f>_xlfn.XLOOKUP(A1144,'SAPD GF as Pct of COSA GF'!A:A,'SAPD GF as Pct of COSA GF'!C:C)</f>
        <v>1610819494</v>
      </c>
      <c r="M1144" s="19">
        <f t="shared" si="54"/>
        <v>6.2118009108226005E-4</v>
      </c>
    </row>
    <row r="1145" spans="1:13">
      <c r="A1145">
        <v>2020</v>
      </c>
      <c r="B1145" t="s">
        <v>224</v>
      </c>
      <c r="C1145" t="s">
        <v>90</v>
      </c>
      <c r="D1145" s="25" t="s">
        <v>111</v>
      </c>
      <c r="F1145" s="65">
        <v>8200</v>
      </c>
      <c r="G1145" s="65">
        <f t="shared" si="52"/>
        <v>8200</v>
      </c>
      <c r="H1145" s="23">
        <f>ROUND(IF($A1145 ='Inflation Constants Table'!$E$1,E1145,E1145*(_xlfn.XLOOKUP($A1145,'Inflation Constants Table'!$A:$A,'Inflation Constants Table'!$B:$B,0))),0)</f>
        <v>0</v>
      </c>
      <c r="I1145" s="23">
        <f>ROUND(IF($A1145 ='Inflation Constants Table'!$E$1,F1145,F1145*(_xlfn.XLOOKUP($A1145,'Inflation Constants Table'!$A:$A,'Inflation Constants Table'!$B:$B,0))),0)</f>
        <v>10332</v>
      </c>
      <c r="J1145" s="23">
        <f>ROUND(IF($A1145 ='Inflation Constants Table'!$E$1,G1145,G1145*(_xlfn.XLOOKUP($A1145,'Inflation Constants Table'!$A:$A,'Inflation Constants Table'!$B:$B,0))),0)</f>
        <v>10332</v>
      </c>
      <c r="K1145" s="19">
        <f t="shared" si="53"/>
        <v>0</v>
      </c>
      <c r="L1145" s="73">
        <f>_xlfn.XLOOKUP(A1145,'SAPD GF as Pct of COSA GF'!A:A,'SAPD GF as Pct of COSA GF'!C:C)</f>
        <v>1610819494</v>
      </c>
      <c r="M1145" s="19">
        <f t="shared" si="54"/>
        <v>6.4141264980246134E-6</v>
      </c>
    </row>
    <row r="1146" spans="1:13">
      <c r="A1146">
        <v>2020</v>
      </c>
      <c r="B1146" t="s">
        <v>224</v>
      </c>
      <c r="C1146" t="s">
        <v>90</v>
      </c>
      <c r="D1146" s="25" t="s">
        <v>99</v>
      </c>
      <c r="F1146" s="65">
        <v>126200</v>
      </c>
      <c r="G1146" s="65">
        <f t="shared" si="52"/>
        <v>126200</v>
      </c>
      <c r="H1146" s="23">
        <f>ROUND(IF($A1146 ='Inflation Constants Table'!$E$1,E1146,E1146*(_xlfn.XLOOKUP($A1146,'Inflation Constants Table'!$A:$A,'Inflation Constants Table'!$B:$B,0))),0)</f>
        <v>0</v>
      </c>
      <c r="I1146" s="23">
        <f>ROUND(IF($A1146 ='Inflation Constants Table'!$E$1,F1146,F1146*(_xlfn.XLOOKUP($A1146,'Inflation Constants Table'!$A:$A,'Inflation Constants Table'!$B:$B,0))),0)</f>
        <v>159012</v>
      </c>
      <c r="J1146" s="23">
        <f>ROUND(IF($A1146 ='Inflation Constants Table'!$E$1,G1146,G1146*(_xlfn.XLOOKUP($A1146,'Inflation Constants Table'!$A:$A,'Inflation Constants Table'!$B:$B,0))),0)</f>
        <v>159012</v>
      </c>
      <c r="K1146" s="19">
        <f t="shared" si="53"/>
        <v>0</v>
      </c>
      <c r="L1146" s="73">
        <f>_xlfn.XLOOKUP(A1146,'SAPD GF as Pct of COSA GF'!A:A,'SAPD GF as Pct of COSA GF'!C:C)</f>
        <v>1610819494</v>
      </c>
      <c r="M1146" s="19">
        <f t="shared" si="54"/>
        <v>9.8714971225695886E-5</v>
      </c>
    </row>
    <row r="1147" spans="1:13">
      <c r="A1147">
        <v>2020</v>
      </c>
      <c r="B1147" t="s">
        <v>224</v>
      </c>
      <c r="C1147" t="s">
        <v>90</v>
      </c>
      <c r="D1147" s="25" t="s">
        <v>96</v>
      </c>
      <c r="F1147" s="65">
        <v>28200</v>
      </c>
      <c r="G1147" s="65">
        <f t="shared" si="52"/>
        <v>28200</v>
      </c>
      <c r="H1147" s="23">
        <f>ROUND(IF($A1147 ='Inflation Constants Table'!$E$1,E1147,E1147*(_xlfn.XLOOKUP($A1147,'Inflation Constants Table'!$A:$A,'Inflation Constants Table'!$B:$B,0))),0)</f>
        <v>0</v>
      </c>
      <c r="I1147" s="23">
        <f>ROUND(IF($A1147 ='Inflation Constants Table'!$E$1,F1147,F1147*(_xlfn.XLOOKUP($A1147,'Inflation Constants Table'!$A:$A,'Inflation Constants Table'!$B:$B,0))),0)</f>
        <v>35532</v>
      </c>
      <c r="J1147" s="23">
        <f>ROUND(IF($A1147 ='Inflation Constants Table'!$E$1,G1147,G1147*(_xlfn.XLOOKUP($A1147,'Inflation Constants Table'!$A:$A,'Inflation Constants Table'!$B:$B,0))),0)</f>
        <v>35532</v>
      </c>
      <c r="K1147" s="19">
        <f t="shared" si="53"/>
        <v>0</v>
      </c>
      <c r="L1147" s="73">
        <f>_xlfn.XLOOKUP(A1147,'SAPD GF as Pct of COSA GF'!A:A,'SAPD GF as Pct of COSA GF'!C:C)</f>
        <v>1610819494</v>
      </c>
      <c r="M1147" s="19">
        <f t="shared" si="54"/>
        <v>2.2058337468816354E-5</v>
      </c>
    </row>
    <row r="1148" spans="1:13">
      <c r="A1148">
        <v>2020</v>
      </c>
      <c r="B1148" t="s">
        <v>224</v>
      </c>
      <c r="C1148" t="s">
        <v>90</v>
      </c>
      <c r="D1148" s="25" t="s">
        <v>102</v>
      </c>
      <c r="F1148" s="65">
        <v>10373</v>
      </c>
      <c r="G1148" s="65">
        <f t="shared" si="52"/>
        <v>10373</v>
      </c>
      <c r="H1148" s="23">
        <f>ROUND(IF($A1148 ='Inflation Constants Table'!$E$1,E1148,E1148*(_xlfn.XLOOKUP($A1148,'Inflation Constants Table'!$A:$A,'Inflation Constants Table'!$B:$B,0))),0)</f>
        <v>0</v>
      </c>
      <c r="I1148" s="23">
        <f>ROUND(IF($A1148 ='Inflation Constants Table'!$E$1,F1148,F1148*(_xlfn.XLOOKUP($A1148,'Inflation Constants Table'!$A:$A,'Inflation Constants Table'!$B:$B,0))),0)</f>
        <v>13070</v>
      </c>
      <c r="J1148" s="23">
        <f>ROUND(IF($A1148 ='Inflation Constants Table'!$E$1,G1148,G1148*(_xlfn.XLOOKUP($A1148,'Inflation Constants Table'!$A:$A,'Inflation Constants Table'!$B:$B,0))),0)</f>
        <v>13070</v>
      </c>
      <c r="K1148" s="19">
        <f t="shared" si="53"/>
        <v>0</v>
      </c>
      <c r="L1148" s="73">
        <f>_xlfn.XLOOKUP(A1148,'SAPD GF as Pct of COSA GF'!A:A,'SAPD GF as Pct of COSA GF'!C:C)</f>
        <v>1610819494</v>
      </c>
      <c r="M1148" s="19">
        <f t="shared" si="54"/>
        <v>8.1138824360415899E-6</v>
      </c>
    </row>
    <row r="1149" spans="1:13">
      <c r="A1149">
        <v>2020</v>
      </c>
      <c r="B1149" t="s">
        <v>224</v>
      </c>
      <c r="C1149" t="s">
        <v>90</v>
      </c>
      <c r="D1149" s="25" t="s">
        <v>93</v>
      </c>
      <c r="F1149" s="65">
        <v>277028</v>
      </c>
      <c r="G1149" s="65">
        <f t="shared" si="52"/>
        <v>277028</v>
      </c>
      <c r="H1149" s="23">
        <f>ROUND(IF($A1149 ='Inflation Constants Table'!$E$1,E1149,E1149*(_xlfn.XLOOKUP($A1149,'Inflation Constants Table'!$A:$A,'Inflation Constants Table'!$B:$B,0))),0)</f>
        <v>0</v>
      </c>
      <c r="I1149" s="23">
        <f>ROUND(IF($A1149 ='Inflation Constants Table'!$E$1,F1149,F1149*(_xlfn.XLOOKUP($A1149,'Inflation Constants Table'!$A:$A,'Inflation Constants Table'!$B:$B,0))),0)</f>
        <v>349055</v>
      </c>
      <c r="J1149" s="23">
        <f>ROUND(IF($A1149 ='Inflation Constants Table'!$E$1,G1149,G1149*(_xlfn.XLOOKUP($A1149,'Inflation Constants Table'!$A:$A,'Inflation Constants Table'!$B:$B,0))),0)</f>
        <v>349055</v>
      </c>
      <c r="K1149" s="19">
        <f t="shared" si="53"/>
        <v>0</v>
      </c>
      <c r="L1149" s="73">
        <f>_xlfn.XLOOKUP(A1149,'SAPD GF as Pct of COSA GF'!A:A,'SAPD GF as Pct of COSA GF'!C:C)</f>
        <v>1610819494</v>
      </c>
      <c r="M1149" s="19">
        <f t="shared" si="54"/>
        <v>2.1669405001625838E-4</v>
      </c>
    </row>
    <row r="1150" spans="1:13">
      <c r="A1150">
        <v>2020</v>
      </c>
      <c r="B1150" t="s">
        <v>224</v>
      </c>
      <c r="C1150" t="s">
        <v>90</v>
      </c>
      <c r="D1150" s="25" t="s">
        <v>104</v>
      </c>
      <c r="F1150" s="65">
        <v>126026</v>
      </c>
      <c r="G1150" s="65">
        <f t="shared" si="52"/>
        <v>126026</v>
      </c>
      <c r="H1150" s="23">
        <f>ROUND(IF($A1150 ='Inflation Constants Table'!$E$1,E1150,E1150*(_xlfn.XLOOKUP($A1150,'Inflation Constants Table'!$A:$A,'Inflation Constants Table'!$B:$B,0))),0)</f>
        <v>0</v>
      </c>
      <c r="I1150" s="23">
        <f>ROUND(IF($A1150 ='Inflation Constants Table'!$E$1,F1150,F1150*(_xlfn.XLOOKUP($A1150,'Inflation Constants Table'!$A:$A,'Inflation Constants Table'!$B:$B,0))),0)</f>
        <v>158793</v>
      </c>
      <c r="J1150" s="23">
        <f>ROUND(IF($A1150 ='Inflation Constants Table'!$E$1,G1150,G1150*(_xlfn.XLOOKUP($A1150,'Inflation Constants Table'!$A:$A,'Inflation Constants Table'!$B:$B,0))),0)</f>
        <v>158793</v>
      </c>
      <c r="K1150" s="19">
        <f t="shared" si="53"/>
        <v>0</v>
      </c>
      <c r="L1150" s="73">
        <f>_xlfn.XLOOKUP(A1150,'SAPD GF as Pct of COSA GF'!A:A,'SAPD GF as Pct of COSA GF'!C:C)</f>
        <v>1610819494</v>
      </c>
      <c r="M1150" s="19">
        <f t="shared" si="54"/>
        <v>9.8579015582735425E-5</v>
      </c>
    </row>
    <row r="1151" spans="1:13">
      <c r="A1151">
        <v>2020</v>
      </c>
      <c r="B1151" t="s">
        <v>224</v>
      </c>
      <c r="C1151" t="s">
        <v>90</v>
      </c>
      <c r="D1151" s="25" t="s">
        <v>91</v>
      </c>
      <c r="F1151" s="65">
        <v>10112305</v>
      </c>
      <c r="G1151" s="65">
        <f t="shared" si="52"/>
        <v>10112305</v>
      </c>
      <c r="H1151" s="23">
        <f>ROUND(IF($A1151 ='Inflation Constants Table'!$E$1,E1151,E1151*(_xlfn.XLOOKUP($A1151,'Inflation Constants Table'!$A:$A,'Inflation Constants Table'!$B:$B,0))),0)</f>
        <v>0</v>
      </c>
      <c r="I1151" s="23">
        <f>ROUND(IF($A1151 ='Inflation Constants Table'!$E$1,F1151,F1151*(_xlfn.XLOOKUP($A1151,'Inflation Constants Table'!$A:$A,'Inflation Constants Table'!$B:$B,0))),0)</f>
        <v>12741504</v>
      </c>
      <c r="J1151" s="23">
        <f>ROUND(IF($A1151 ='Inflation Constants Table'!$E$1,G1151,G1151*(_xlfn.XLOOKUP($A1151,'Inflation Constants Table'!$A:$A,'Inflation Constants Table'!$B:$B,0))),0)</f>
        <v>12741504</v>
      </c>
      <c r="K1151" s="19">
        <f t="shared" si="53"/>
        <v>0</v>
      </c>
      <c r="L1151" s="73">
        <f>_xlfn.XLOOKUP(A1151,'SAPD GF as Pct of COSA GF'!A:A,'SAPD GF as Pct of COSA GF'!C:C)</f>
        <v>1610819494</v>
      </c>
      <c r="M1151" s="19">
        <f t="shared" si="54"/>
        <v>7.9099514548090014E-3</v>
      </c>
    </row>
    <row r="1152" spans="1:13">
      <c r="A1152">
        <v>2020</v>
      </c>
      <c r="B1152" t="s">
        <v>224</v>
      </c>
      <c r="C1152" t="s">
        <v>90</v>
      </c>
      <c r="D1152" s="25" t="s">
        <v>128</v>
      </c>
      <c r="F1152" s="65">
        <v>428034</v>
      </c>
      <c r="G1152" s="65">
        <f t="shared" si="52"/>
        <v>428034</v>
      </c>
      <c r="H1152" s="23">
        <f>ROUND(IF($A1152 ='Inflation Constants Table'!$E$1,E1152,E1152*(_xlfn.XLOOKUP($A1152,'Inflation Constants Table'!$A:$A,'Inflation Constants Table'!$B:$B,0))),0)</f>
        <v>0</v>
      </c>
      <c r="I1152" s="23">
        <f>ROUND(IF($A1152 ='Inflation Constants Table'!$E$1,F1152,F1152*(_xlfn.XLOOKUP($A1152,'Inflation Constants Table'!$A:$A,'Inflation Constants Table'!$B:$B,0))),0)</f>
        <v>539323</v>
      </c>
      <c r="J1152" s="23">
        <f>ROUND(IF($A1152 ='Inflation Constants Table'!$E$1,G1152,G1152*(_xlfn.XLOOKUP($A1152,'Inflation Constants Table'!$A:$A,'Inflation Constants Table'!$B:$B,0))),0)</f>
        <v>539323</v>
      </c>
      <c r="K1152" s="19">
        <f t="shared" si="53"/>
        <v>0</v>
      </c>
      <c r="L1152" s="73">
        <f>_xlfn.XLOOKUP(A1152,'SAPD GF as Pct of COSA GF'!A:A,'SAPD GF as Pct of COSA GF'!C:C)</f>
        <v>1610819494</v>
      </c>
      <c r="M1152" s="19">
        <f t="shared" si="54"/>
        <v>3.3481280926191722E-4</v>
      </c>
    </row>
    <row r="1153" spans="1:13">
      <c r="A1153">
        <v>2020</v>
      </c>
      <c r="B1153" t="s">
        <v>224</v>
      </c>
      <c r="C1153" t="s">
        <v>90</v>
      </c>
      <c r="D1153" s="25" t="s">
        <v>220</v>
      </c>
      <c r="F1153" s="65">
        <v>2296</v>
      </c>
      <c r="G1153" s="65">
        <f t="shared" si="52"/>
        <v>2296</v>
      </c>
      <c r="H1153" s="23">
        <f>ROUND(IF($A1153 ='Inflation Constants Table'!$E$1,E1153,E1153*(_xlfn.XLOOKUP($A1153,'Inflation Constants Table'!$A:$A,'Inflation Constants Table'!$B:$B,0))),0)</f>
        <v>0</v>
      </c>
      <c r="I1153" s="23">
        <f>ROUND(IF($A1153 ='Inflation Constants Table'!$E$1,F1153,F1153*(_xlfn.XLOOKUP($A1153,'Inflation Constants Table'!$A:$A,'Inflation Constants Table'!$B:$B,0))),0)</f>
        <v>2893</v>
      </c>
      <c r="J1153" s="23">
        <f>ROUND(IF($A1153 ='Inflation Constants Table'!$E$1,G1153,G1153*(_xlfn.XLOOKUP($A1153,'Inflation Constants Table'!$A:$A,'Inflation Constants Table'!$B:$B,0))),0)</f>
        <v>2893</v>
      </c>
      <c r="K1153" s="19">
        <f t="shared" si="53"/>
        <v>0</v>
      </c>
      <c r="L1153" s="73">
        <f>_xlfn.XLOOKUP(A1153,'SAPD GF as Pct of COSA GF'!A:A,'SAPD GF as Pct of COSA GF'!C:C)</f>
        <v>1610819494</v>
      </c>
      <c r="M1153" s="19">
        <f t="shared" si="54"/>
        <v>1.7959802515277977E-6</v>
      </c>
    </row>
    <row r="1154" spans="1:13">
      <c r="A1154">
        <v>2020</v>
      </c>
      <c r="B1154" t="s">
        <v>224</v>
      </c>
      <c r="C1154" t="s">
        <v>90</v>
      </c>
      <c r="D1154" s="25" t="s">
        <v>127</v>
      </c>
      <c r="F1154" s="65">
        <v>236778</v>
      </c>
      <c r="G1154" s="65">
        <f t="shared" si="52"/>
        <v>236778</v>
      </c>
      <c r="H1154" s="23">
        <f>ROUND(IF($A1154 ='Inflation Constants Table'!$E$1,E1154,E1154*(_xlfn.XLOOKUP($A1154,'Inflation Constants Table'!$A:$A,'Inflation Constants Table'!$B:$B,0))),0)</f>
        <v>0</v>
      </c>
      <c r="I1154" s="23">
        <f>ROUND(IF($A1154 ='Inflation Constants Table'!$E$1,F1154,F1154*(_xlfn.XLOOKUP($A1154,'Inflation Constants Table'!$A:$A,'Inflation Constants Table'!$B:$B,0))),0)</f>
        <v>298340</v>
      </c>
      <c r="J1154" s="23">
        <f>ROUND(IF($A1154 ='Inflation Constants Table'!$E$1,G1154,G1154*(_xlfn.XLOOKUP($A1154,'Inflation Constants Table'!$A:$A,'Inflation Constants Table'!$B:$B,0))),0)</f>
        <v>298340</v>
      </c>
      <c r="K1154" s="19">
        <f t="shared" si="53"/>
        <v>0</v>
      </c>
      <c r="L1154" s="73">
        <f>_xlfn.XLOOKUP(A1154,'SAPD GF as Pct of COSA GF'!A:A,'SAPD GF as Pct of COSA GF'!C:C)</f>
        <v>1610819494</v>
      </c>
      <c r="M1154" s="19">
        <f t="shared" si="54"/>
        <v>1.8521007543754E-4</v>
      </c>
    </row>
    <row r="1155" spans="1:13">
      <c r="A1155">
        <v>2020</v>
      </c>
      <c r="B1155" t="s">
        <v>224</v>
      </c>
      <c r="C1155" t="s">
        <v>90</v>
      </c>
      <c r="D1155" s="25" t="s">
        <v>98</v>
      </c>
      <c r="F1155" s="65">
        <v>18500</v>
      </c>
      <c r="G1155" s="65">
        <f t="shared" ref="G1155:G1218" si="55">E1155+F1155</f>
        <v>18500</v>
      </c>
      <c r="H1155" s="23">
        <f>ROUND(IF($A1155 ='Inflation Constants Table'!$E$1,E1155,E1155*(_xlfn.XLOOKUP($A1155,'Inflation Constants Table'!$A:$A,'Inflation Constants Table'!$B:$B,0))),0)</f>
        <v>0</v>
      </c>
      <c r="I1155" s="23">
        <f>ROUND(IF($A1155 ='Inflation Constants Table'!$E$1,F1155,F1155*(_xlfn.XLOOKUP($A1155,'Inflation Constants Table'!$A:$A,'Inflation Constants Table'!$B:$B,0))),0)</f>
        <v>23310</v>
      </c>
      <c r="J1155" s="23">
        <f>ROUND(IF($A1155 ='Inflation Constants Table'!$E$1,G1155,G1155*(_xlfn.XLOOKUP($A1155,'Inflation Constants Table'!$A:$A,'Inflation Constants Table'!$B:$B,0))),0)</f>
        <v>23310</v>
      </c>
      <c r="K1155" s="19">
        <f t="shared" ref="K1155:K1218" si="56">IF(J1155 = 0, 0, H1155/J1155)</f>
        <v>0</v>
      </c>
      <c r="L1155" s="73">
        <f>_xlfn.XLOOKUP(A1155,'SAPD GF as Pct of COSA GF'!A:A,'SAPD GF as Pct of COSA GF'!C:C)</f>
        <v>1610819494</v>
      </c>
      <c r="M1155" s="19">
        <f t="shared" ref="M1155:M1218" si="57">J1155/L1155</f>
        <v>1.447089514798236E-5</v>
      </c>
    </row>
    <row r="1156" spans="1:13">
      <c r="A1156">
        <v>2020</v>
      </c>
      <c r="B1156" t="s">
        <v>224</v>
      </c>
      <c r="C1156" t="s">
        <v>90</v>
      </c>
      <c r="D1156" s="25" t="s">
        <v>122</v>
      </c>
      <c r="F1156" s="65">
        <v>1231668</v>
      </c>
      <c r="G1156" s="65">
        <f t="shared" si="55"/>
        <v>1231668</v>
      </c>
      <c r="H1156" s="23">
        <f>ROUND(IF($A1156 ='Inflation Constants Table'!$E$1,E1156,E1156*(_xlfn.XLOOKUP($A1156,'Inflation Constants Table'!$A:$A,'Inflation Constants Table'!$B:$B,0))),0)</f>
        <v>0</v>
      </c>
      <c r="I1156" s="23">
        <f>ROUND(IF($A1156 ='Inflation Constants Table'!$E$1,F1156,F1156*(_xlfn.XLOOKUP($A1156,'Inflation Constants Table'!$A:$A,'Inflation Constants Table'!$B:$B,0))),0)</f>
        <v>1551902</v>
      </c>
      <c r="J1156" s="23">
        <f>ROUND(IF($A1156 ='Inflation Constants Table'!$E$1,G1156,G1156*(_xlfn.XLOOKUP($A1156,'Inflation Constants Table'!$A:$A,'Inflation Constants Table'!$B:$B,0))),0)</f>
        <v>1551902</v>
      </c>
      <c r="K1156" s="19">
        <f t="shared" si="56"/>
        <v>0</v>
      </c>
      <c r="L1156" s="73">
        <f>_xlfn.XLOOKUP(A1156,'SAPD GF as Pct of COSA GF'!A:A,'SAPD GF as Pct of COSA GF'!C:C)</f>
        <v>1610819494</v>
      </c>
      <c r="M1156" s="19">
        <f t="shared" si="57"/>
        <v>9.6342390055530332E-4</v>
      </c>
    </row>
    <row r="1157" spans="1:13">
      <c r="A1157">
        <v>2020</v>
      </c>
      <c r="B1157" t="s">
        <v>224</v>
      </c>
      <c r="C1157" t="s">
        <v>90</v>
      </c>
      <c r="D1157" s="25" t="s">
        <v>129</v>
      </c>
      <c r="F1157" s="65">
        <v>-74907</v>
      </c>
      <c r="G1157" s="65">
        <f t="shared" si="55"/>
        <v>-74907</v>
      </c>
      <c r="H1157" s="23">
        <f>ROUND(IF($A1157 ='Inflation Constants Table'!$E$1,E1157,E1157*(_xlfn.XLOOKUP($A1157,'Inflation Constants Table'!$A:$A,'Inflation Constants Table'!$B:$B,0))),0)</f>
        <v>0</v>
      </c>
      <c r="I1157" s="23">
        <f>ROUND(IF($A1157 ='Inflation Constants Table'!$E$1,F1157,F1157*(_xlfn.XLOOKUP($A1157,'Inflation Constants Table'!$A:$A,'Inflation Constants Table'!$B:$B,0))),0)</f>
        <v>-94383</v>
      </c>
      <c r="J1157" s="23">
        <f>ROUND(IF($A1157 ='Inflation Constants Table'!$E$1,G1157,G1157*(_xlfn.XLOOKUP($A1157,'Inflation Constants Table'!$A:$A,'Inflation Constants Table'!$B:$B,0))),0)</f>
        <v>-94383</v>
      </c>
      <c r="K1157" s="19">
        <f t="shared" si="56"/>
        <v>0</v>
      </c>
      <c r="L1157" s="73">
        <f>_xlfn.XLOOKUP(A1157,'SAPD GF as Pct of COSA GF'!A:A,'SAPD GF as Pct of COSA GF'!C:C)</f>
        <v>1610819494</v>
      </c>
      <c r="M1157" s="19">
        <f t="shared" si="57"/>
        <v>-5.8593157303818923E-5</v>
      </c>
    </row>
    <row r="1158" spans="1:13" s="62" customFormat="1">
      <c r="A1158" s="62">
        <v>2020</v>
      </c>
      <c r="B1158" s="62" t="s">
        <v>224</v>
      </c>
      <c r="C1158" s="62" t="s">
        <v>90</v>
      </c>
      <c r="D1158" s="61" t="s">
        <v>95</v>
      </c>
      <c r="E1158" s="66"/>
      <c r="F1158" s="65">
        <v>93736</v>
      </c>
      <c r="G1158" s="65">
        <f t="shared" si="55"/>
        <v>93736</v>
      </c>
      <c r="H1158" s="23">
        <f>ROUND(IF($A1158 ='Inflation Constants Table'!$E$1,E1158,E1158*(_xlfn.XLOOKUP($A1158,'Inflation Constants Table'!$A:$A,'Inflation Constants Table'!$B:$B,0))),0)</f>
        <v>0</v>
      </c>
      <c r="I1158" s="23">
        <f>ROUND(IF($A1158 ='Inflation Constants Table'!$E$1,F1158,F1158*(_xlfn.XLOOKUP($A1158,'Inflation Constants Table'!$A:$A,'Inflation Constants Table'!$B:$B,0))),0)</f>
        <v>118107</v>
      </c>
      <c r="J1158" s="23">
        <f>ROUND(IF($A1158 ='Inflation Constants Table'!$E$1,G1158,G1158*(_xlfn.XLOOKUP($A1158,'Inflation Constants Table'!$A:$A,'Inflation Constants Table'!$B:$B,0))),0)</f>
        <v>118107</v>
      </c>
      <c r="K1158" s="19">
        <f t="shared" si="56"/>
        <v>0</v>
      </c>
      <c r="L1158" s="73">
        <f>_xlfn.XLOOKUP(A1158,'SAPD GF as Pct of COSA GF'!A:A,'SAPD GF as Pct of COSA GF'!C:C)</f>
        <v>1610819494</v>
      </c>
      <c r="M1158" s="19">
        <f t="shared" si="57"/>
        <v>7.3321064489178576E-5</v>
      </c>
    </row>
    <row r="1159" spans="1:13">
      <c r="A1159">
        <v>2021</v>
      </c>
      <c r="B1159" t="s">
        <v>224</v>
      </c>
      <c r="C1159" t="s">
        <v>90</v>
      </c>
      <c r="D1159" s="25" t="s">
        <v>214</v>
      </c>
      <c r="F1159" s="65">
        <v>1200</v>
      </c>
      <c r="G1159" s="65">
        <f t="shared" si="55"/>
        <v>1200</v>
      </c>
      <c r="H1159" s="23">
        <f>ROUND(IF($A1159 ='Inflation Constants Table'!$E$1,E1159,E1159*(_xlfn.XLOOKUP($A1159,'Inflation Constants Table'!$A:$A,'Inflation Constants Table'!$B:$B,0))),0)</f>
        <v>0</v>
      </c>
      <c r="I1159" s="23">
        <f>ROUND(IF($A1159 ='Inflation Constants Table'!$E$1,F1159,F1159*(_xlfn.XLOOKUP($A1159,'Inflation Constants Table'!$A:$A,'Inflation Constants Table'!$B:$B,0))),0)</f>
        <v>1488</v>
      </c>
      <c r="J1159" s="23">
        <f>ROUND(IF($A1159 ='Inflation Constants Table'!$E$1,G1159,G1159*(_xlfn.XLOOKUP($A1159,'Inflation Constants Table'!$A:$A,'Inflation Constants Table'!$B:$B,0))),0)</f>
        <v>1488</v>
      </c>
      <c r="K1159" s="19">
        <f t="shared" si="56"/>
        <v>0</v>
      </c>
      <c r="L1159" s="73">
        <f>_xlfn.XLOOKUP(A1159,'SAPD GF as Pct of COSA GF'!A:A,'SAPD GF as Pct of COSA GF'!C:C)</f>
        <v>1596310579</v>
      </c>
      <c r="M1159" s="19">
        <f t="shared" si="57"/>
        <v>9.3214943230668151E-7</v>
      </c>
    </row>
    <row r="1160" spans="1:13">
      <c r="A1160">
        <v>2021</v>
      </c>
      <c r="B1160" t="s">
        <v>224</v>
      </c>
      <c r="C1160" t="s">
        <v>90</v>
      </c>
      <c r="D1160" s="25" t="s">
        <v>230</v>
      </c>
      <c r="F1160" s="65">
        <v>256478</v>
      </c>
      <c r="G1160" s="65">
        <f t="shared" si="55"/>
        <v>256478</v>
      </c>
      <c r="H1160" s="23">
        <f>ROUND(IF($A1160 ='Inflation Constants Table'!$E$1,E1160,E1160*(_xlfn.XLOOKUP($A1160,'Inflation Constants Table'!$A:$A,'Inflation Constants Table'!$B:$B,0))),0)</f>
        <v>0</v>
      </c>
      <c r="I1160" s="23">
        <f>ROUND(IF($A1160 ='Inflation Constants Table'!$E$1,F1160,F1160*(_xlfn.XLOOKUP($A1160,'Inflation Constants Table'!$A:$A,'Inflation Constants Table'!$B:$B,0))),0)</f>
        <v>318033</v>
      </c>
      <c r="J1160" s="23">
        <f>ROUND(IF($A1160 ='Inflation Constants Table'!$E$1,G1160,G1160*(_xlfn.XLOOKUP($A1160,'Inflation Constants Table'!$A:$A,'Inflation Constants Table'!$B:$B,0))),0)</f>
        <v>318033</v>
      </c>
      <c r="K1160" s="19">
        <f t="shared" si="56"/>
        <v>0</v>
      </c>
      <c r="L1160" s="73">
        <f>_xlfn.XLOOKUP(A1160,'SAPD GF as Pct of COSA GF'!A:A,'SAPD GF as Pct of COSA GF'!C:C)</f>
        <v>1596310579</v>
      </c>
      <c r="M1160" s="19">
        <f t="shared" si="57"/>
        <v>1.9923002715375727E-4</v>
      </c>
    </row>
    <row r="1161" spans="1:13">
      <c r="A1161">
        <v>2021</v>
      </c>
      <c r="B1161" t="s">
        <v>224</v>
      </c>
      <c r="C1161" t="s">
        <v>90</v>
      </c>
      <c r="D1161" s="25" t="s">
        <v>231</v>
      </c>
      <c r="F1161" s="65">
        <v>216914</v>
      </c>
      <c r="G1161" s="65">
        <f t="shared" si="55"/>
        <v>216914</v>
      </c>
      <c r="H1161" s="23">
        <f>ROUND(IF($A1161 ='Inflation Constants Table'!$E$1,E1161,E1161*(_xlfn.XLOOKUP($A1161,'Inflation Constants Table'!$A:$A,'Inflation Constants Table'!$B:$B,0))),0)</f>
        <v>0</v>
      </c>
      <c r="I1161" s="23">
        <f>ROUND(IF($A1161 ='Inflation Constants Table'!$E$1,F1161,F1161*(_xlfn.XLOOKUP($A1161,'Inflation Constants Table'!$A:$A,'Inflation Constants Table'!$B:$B,0))),0)</f>
        <v>268973</v>
      </c>
      <c r="J1161" s="23">
        <f>ROUND(IF($A1161 ='Inflation Constants Table'!$E$1,G1161,G1161*(_xlfn.XLOOKUP($A1161,'Inflation Constants Table'!$A:$A,'Inflation Constants Table'!$B:$B,0))),0)</f>
        <v>268973</v>
      </c>
      <c r="K1161" s="19">
        <f t="shared" si="56"/>
        <v>0</v>
      </c>
      <c r="L1161" s="73">
        <f>_xlfn.XLOOKUP(A1161,'SAPD GF as Pct of COSA GF'!A:A,'SAPD GF as Pct of COSA GF'!C:C)</f>
        <v>1596310579</v>
      </c>
      <c r="M1161" s="19">
        <f t="shared" si="57"/>
        <v>1.6849665944611896E-4</v>
      </c>
    </row>
    <row r="1162" spans="1:13">
      <c r="A1162">
        <v>2021</v>
      </c>
      <c r="B1162" t="s">
        <v>224</v>
      </c>
      <c r="C1162" t="s">
        <v>90</v>
      </c>
      <c r="D1162" s="25" t="s">
        <v>126</v>
      </c>
      <c r="F1162" s="65">
        <v>1495283</v>
      </c>
      <c r="G1162" s="65">
        <f t="shared" si="55"/>
        <v>1495283</v>
      </c>
      <c r="H1162" s="23">
        <f>ROUND(IF($A1162 ='Inflation Constants Table'!$E$1,E1162,E1162*(_xlfn.XLOOKUP($A1162,'Inflation Constants Table'!$A:$A,'Inflation Constants Table'!$B:$B,0))),0)</f>
        <v>0</v>
      </c>
      <c r="I1162" s="23">
        <f>ROUND(IF($A1162 ='Inflation Constants Table'!$E$1,F1162,F1162*(_xlfn.XLOOKUP($A1162,'Inflation Constants Table'!$A:$A,'Inflation Constants Table'!$B:$B,0))),0)</f>
        <v>1854151</v>
      </c>
      <c r="J1162" s="23">
        <f>ROUND(IF($A1162 ='Inflation Constants Table'!$E$1,G1162,G1162*(_xlfn.XLOOKUP($A1162,'Inflation Constants Table'!$A:$A,'Inflation Constants Table'!$B:$B,0))),0)</f>
        <v>1854151</v>
      </c>
      <c r="K1162" s="19">
        <f t="shared" si="56"/>
        <v>0</v>
      </c>
      <c r="L1162" s="73">
        <f>_xlfn.XLOOKUP(A1162,'SAPD GF as Pct of COSA GF'!A:A,'SAPD GF as Pct of COSA GF'!C:C)</f>
        <v>1596310579</v>
      </c>
      <c r="M1162" s="19">
        <f t="shared" si="57"/>
        <v>1.1615227164387539E-3</v>
      </c>
    </row>
    <row r="1163" spans="1:13">
      <c r="A1163">
        <v>2021</v>
      </c>
      <c r="B1163" t="s">
        <v>224</v>
      </c>
      <c r="C1163" t="s">
        <v>90</v>
      </c>
      <c r="D1163" s="25" t="s">
        <v>100</v>
      </c>
      <c r="F1163" s="65">
        <v>804231</v>
      </c>
      <c r="G1163" s="65">
        <f t="shared" si="55"/>
        <v>804231</v>
      </c>
      <c r="H1163" s="23">
        <f>ROUND(IF($A1163 ='Inflation Constants Table'!$E$1,E1163,E1163*(_xlfn.XLOOKUP($A1163,'Inflation Constants Table'!$A:$A,'Inflation Constants Table'!$B:$B,0))),0)</f>
        <v>0</v>
      </c>
      <c r="I1163" s="23">
        <f>ROUND(IF($A1163 ='Inflation Constants Table'!$E$1,F1163,F1163*(_xlfn.XLOOKUP($A1163,'Inflation Constants Table'!$A:$A,'Inflation Constants Table'!$B:$B,0))),0)</f>
        <v>997246</v>
      </c>
      <c r="J1163" s="23">
        <f>ROUND(IF($A1163 ='Inflation Constants Table'!$E$1,G1163,G1163*(_xlfn.XLOOKUP($A1163,'Inflation Constants Table'!$A:$A,'Inflation Constants Table'!$B:$B,0))),0)</f>
        <v>997246</v>
      </c>
      <c r="K1163" s="19">
        <f t="shared" si="56"/>
        <v>0</v>
      </c>
      <c r="L1163" s="73">
        <f>_xlfn.XLOOKUP(A1163,'SAPD GF as Pct of COSA GF'!A:A,'SAPD GF as Pct of COSA GF'!C:C)</f>
        <v>1596310579</v>
      </c>
      <c r="M1163" s="19">
        <f t="shared" si="57"/>
        <v>6.247192827756108E-4</v>
      </c>
    </row>
    <row r="1164" spans="1:13">
      <c r="A1164">
        <v>2021</v>
      </c>
      <c r="B1164" t="s">
        <v>224</v>
      </c>
      <c r="C1164" t="s">
        <v>90</v>
      </c>
      <c r="D1164" s="25" t="s">
        <v>111</v>
      </c>
      <c r="F1164" s="65">
        <v>8200</v>
      </c>
      <c r="G1164" s="65">
        <f t="shared" si="55"/>
        <v>8200</v>
      </c>
      <c r="H1164" s="23">
        <f>ROUND(IF($A1164 ='Inflation Constants Table'!$E$1,E1164,E1164*(_xlfn.XLOOKUP($A1164,'Inflation Constants Table'!$A:$A,'Inflation Constants Table'!$B:$B,0))),0)</f>
        <v>0</v>
      </c>
      <c r="I1164" s="23">
        <f>ROUND(IF($A1164 ='Inflation Constants Table'!$E$1,F1164,F1164*(_xlfn.XLOOKUP($A1164,'Inflation Constants Table'!$A:$A,'Inflation Constants Table'!$B:$B,0))),0)</f>
        <v>10168</v>
      </c>
      <c r="J1164" s="23">
        <f>ROUND(IF($A1164 ='Inflation Constants Table'!$E$1,G1164,G1164*(_xlfn.XLOOKUP($A1164,'Inflation Constants Table'!$A:$A,'Inflation Constants Table'!$B:$B,0))),0)</f>
        <v>10168</v>
      </c>
      <c r="K1164" s="19">
        <f t="shared" si="56"/>
        <v>0</v>
      </c>
      <c r="L1164" s="73">
        <f>_xlfn.XLOOKUP(A1164,'SAPD GF as Pct of COSA GF'!A:A,'SAPD GF as Pct of COSA GF'!C:C)</f>
        <v>1596310579</v>
      </c>
      <c r="M1164" s="19">
        <f t="shared" si="57"/>
        <v>6.36968778742899E-6</v>
      </c>
    </row>
    <row r="1165" spans="1:13">
      <c r="A1165">
        <v>2021</v>
      </c>
      <c r="B1165" t="s">
        <v>224</v>
      </c>
      <c r="C1165" t="s">
        <v>90</v>
      </c>
      <c r="D1165" s="25" t="s">
        <v>99</v>
      </c>
      <c r="F1165" s="65">
        <v>126200</v>
      </c>
      <c r="G1165" s="65">
        <f t="shared" si="55"/>
        <v>126200</v>
      </c>
      <c r="H1165" s="23">
        <f>ROUND(IF($A1165 ='Inflation Constants Table'!$E$1,E1165,E1165*(_xlfn.XLOOKUP($A1165,'Inflation Constants Table'!$A:$A,'Inflation Constants Table'!$B:$B,0))),0)</f>
        <v>0</v>
      </c>
      <c r="I1165" s="23">
        <f>ROUND(IF($A1165 ='Inflation Constants Table'!$E$1,F1165,F1165*(_xlfn.XLOOKUP($A1165,'Inflation Constants Table'!$A:$A,'Inflation Constants Table'!$B:$B,0))),0)</f>
        <v>156488</v>
      </c>
      <c r="J1165" s="23">
        <f>ROUND(IF($A1165 ='Inflation Constants Table'!$E$1,G1165,G1165*(_xlfn.XLOOKUP($A1165,'Inflation Constants Table'!$A:$A,'Inflation Constants Table'!$B:$B,0))),0)</f>
        <v>156488</v>
      </c>
      <c r="K1165" s="19">
        <f t="shared" si="56"/>
        <v>0</v>
      </c>
      <c r="L1165" s="73">
        <f>_xlfn.XLOOKUP(A1165,'SAPD GF as Pct of COSA GF'!A:A,'SAPD GF as Pct of COSA GF'!C:C)</f>
        <v>1596310579</v>
      </c>
      <c r="M1165" s="19">
        <f t="shared" si="57"/>
        <v>9.803104863091933E-5</v>
      </c>
    </row>
    <row r="1166" spans="1:13">
      <c r="A1166">
        <v>2021</v>
      </c>
      <c r="B1166" t="s">
        <v>224</v>
      </c>
      <c r="C1166" t="s">
        <v>90</v>
      </c>
      <c r="D1166" s="25" t="s">
        <v>96</v>
      </c>
      <c r="F1166" s="65">
        <v>28200</v>
      </c>
      <c r="G1166" s="65">
        <f t="shared" si="55"/>
        <v>28200</v>
      </c>
      <c r="H1166" s="23">
        <f>ROUND(IF($A1166 ='Inflation Constants Table'!$E$1,E1166,E1166*(_xlfn.XLOOKUP($A1166,'Inflation Constants Table'!$A:$A,'Inflation Constants Table'!$B:$B,0))),0)</f>
        <v>0</v>
      </c>
      <c r="I1166" s="23">
        <f>ROUND(IF($A1166 ='Inflation Constants Table'!$E$1,F1166,F1166*(_xlfn.XLOOKUP($A1166,'Inflation Constants Table'!$A:$A,'Inflation Constants Table'!$B:$B,0))),0)</f>
        <v>34968</v>
      </c>
      <c r="J1166" s="23">
        <f>ROUND(IF($A1166 ='Inflation Constants Table'!$E$1,G1166,G1166*(_xlfn.XLOOKUP($A1166,'Inflation Constants Table'!$A:$A,'Inflation Constants Table'!$B:$B,0))),0)</f>
        <v>34968</v>
      </c>
      <c r="K1166" s="19">
        <f t="shared" si="56"/>
        <v>0</v>
      </c>
      <c r="L1166" s="73">
        <f>_xlfn.XLOOKUP(A1166,'SAPD GF as Pct of COSA GF'!A:A,'SAPD GF as Pct of COSA GF'!C:C)</f>
        <v>1596310579</v>
      </c>
      <c r="M1166" s="19">
        <f t="shared" si="57"/>
        <v>2.1905511659207015E-5</v>
      </c>
    </row>
    <row r="1167" spans="1:13">
      <c r="A1167">
        <v>2021</v>
      </c>
      <c r="B1167" t="s">
        <v>224</v>
      </c>
      <c r="C1167" t="s">
        <v>90</v>
      </c>
      <c r="D1167" s="25" t="s">
        <v>102</v>
      </c>
      <c r="F1167" s="65">
        <v>10512</v>
      </c>
      <c r="G1167" s="65">
        <f t="shared" si="55"/>
        <v>10512</v>
      </c>
      <c r="H1167" s="23">
        <f>ROUND(IF($A1167 ='Inflation Constants Table'!$E$1,E1167,E1167*(_xlfn.XLOOKUP($A1167,'Inflation Constants Table'!$A:$A,'Inflation Constants Table'!$B:$B,0))),0)</f>
        <v>0</v>
      </c>
      <c r="I1167" s="23">
        <f>ROUND(IF($A1167 ='Inflation Constants Table'!$E$1,F1167,F1167*(_xlfn.XLOOKUP($A1167,'Inflation Constants Table'!$A:$A,'Inflation Constants Table'!$B:$B,0))),0)</f>
        <v>13035</v>
      </c>
      <c r="J1167" s="23">
        <f>ROUND(IF($A1167 ='Inflation Constants Table'!$E$1,G1167,G1167*(_xlfn.XLOOKUP($A1167,'Inflation Constants Table'!$A:$A,'Inflation Constants Table'!$B:$B,0))),0)</f>
        <v>13035</v>
      </c>
      <c r="K1167" s="19">
        <f t="shared" si="56"/>
        <v>0</v>
      </c>
      <c r="L1167" s="73">
        <f>_xlfn.XLOOKUP(A1167,'SAPD GF as Pct of COSA GF'!A:A,'SAPD GF as Pct of COSA GF'!C:C)</f>
        <v>1596310579</v>
      </c>
      <c r="M1167" s="19">
        <f t="shared" si="57"/>
        <v>8.1657042003478455E-6</v>
      </c>
    </row>
    <row r="1168" spans="1:13">
      <c r="A1168">
        <v>2021</v>
      </c>
      <c r="B1168" t="s">
        <v>224</v>
      </c>
      <c r="C1168" t="s">
        <v>90</v>
      </c>
      <c r="D1168" s="25" t="s">
        <v>93</v>
      </c>
      <c r="F1168" s="65">
        <v>277028</v>
      </c>
      <c r="G1168" s="65">
        <f t="shared" si="55"/>
        <v>277028</v>
      </c>
      <c r="H1168" s="23">
        <f>ROUND(IF($A1168 ='Inflation Constants Table'!$E$1,E1168,E1168*(_xlfn.XLOOKUP($A1168,'Inflation Constants Table'!$A:$A,'Inflation Constants Table'!$B:$B,0))),0)</f>
        <v>0</v>
      </c>
      <c r="I1168" s="23">
        <f>ROUND(IF($A1168 ='Inflation Constants Table'!$E$1,F1168,F1168*(_xlfn.XLOOKUP($A1168,'Inflation Constants Table'!$A:$A,'Inflation Constants Table'!$B:$B,0))),0)</f>
        <v>343515</v>
      </c>
      <c r="J1168" s="23">
        <f>ROUND(IF($A1168 ='Inflation Constants Table'!$E$1,G1168,G1168*(_xlfn.XLOOKUP($A1168,'Inflation Constants Table'!$A:$A,'Inflation Constants Table'!$B:$B,0))),0)</f>
        <v>343515</v>
      </c>
      <c r="K1168" s="19">
        <f t="shared" si="56"/>
        <v>0</v>
      </c>
      <c r="L1168" s="73">
        <f>_xlfn.XLOOKUP(A1168,'SAPD GF as Pct of COSA GF'!A:A,'SAPD GF as Pct of COSA GF'!C:C)</f>
        <v>1596310579</v>
      </c>
      <c r="M1168" s="19">
        <f t="shared" si="57"/>
        <v>2.151930861820092E-4</v>
      </c>
    </row>
    <row r="1169" spans="1:13">
      <c r="A1169">
        <v>2021</v>
      </c>
      <c r="B1169" t="s">
        <v>224</v>
      </c>
      <c r="C1169" t="s">
        <v>90</v>
      </c>
      <c r="D1169" s="25" t="s">
        <v>104</v>
      </c>
      <c r="F1169" s="65">
        <v>126026</v>
      </c>
      <c r="G1169" s="65">
        <f t="shared" si="55"/>
        <v>126026</v>
      </c>
      <c r="H1169" s="23">
        <f>ROUND(IF($A1169 ='Inflation Constants Table'!$E$1,E1169,E1169*(_xlfn.XLOOKUP($A1169,'Inflation Constants Table'!$A:$A,'Inflation Constants Table'!$B:$B,0))),0)</f>
        <v>0</v>
      </c>
      <c r="I1169" s="23">
        <f>ROUND(IF($A1169 ='Inflation Constants Table'!$E$1,F1169,F1169*(_xlfn.XLOOKUP($A1169,'Inflation Constants Table'!$A:$A,'Inflation Constants Table'!$B:$B,0))),0)</f>
        <v>156272</v>
      </c>
      <c r="J1169" s="23">
        <f>ROUND(IF($A1169 ='Inflation Constants Table'!$E$1,G1169,G1169*(_xlfn.XLOOKUP($A1169,'Inflation Constants Table'!$A:$A,'Inflation Constants Table'!$B:$B,0))),0)</f>
        <v>156272</v>
      </c>
      <c r="K1169" s="19">
        <f t="shared" si="56"/>
        <v>0</v>
      </c>
      <c r="L1169" s="73">
        <f>_xlfn.XLOOKUP(A1169,'SAPD GF as Pct of COSA GF'!A:A,'SAPD GF as Pct of COSA GF'!C:C)</f>
        <v>1596310579</v>
      </c>
      <c r="M1169" s="19">
        <f t="shared" si="57"/>
        <v>9.789573661655223E-5</v>
      </c>
    </row>
    <row r="1170" spans="1:13">
      <c r="A1170">
        <v>2021</v>
      </c>
      <c r="B1170" t="s">
        <v>224</v>
      </c>
      <c r="C1170" t="s">
        <v>90</v>
      </c>
      <c r="D1170" s="25" t="s">
        <v>91</v>
      </c>
      <c r="F1170" s="65">
        <v>10512759</v>
      </c>
      <c r="G1170" s="65">
        <f t="shared" si="55"/>
        <v>10512759</v>
      </c>
      <c r="H1170" s="23">
        <f>ROUND(IF($A1170 ='Inflation Constants Table'!$E$1,E1170,E1170*(_xlfn.XLOOKUP($A1170,'Inflation Constants Table'!$A:$A,'Inflation Constants Table'!$B:$B,0))),0)</f>
        <v>0</v>
      </c>
      <c r="I1170" s="23">
        <f>ROUND(IF($A1170 ='Inflation Constants Table'!$E$1,F1170,F1170*(_xlfn.XLOOKUP($A1170,'Inflation Constants Table'!$A:$A,'Inflation Constants Table'!$B:$B,0))),0)</f>
        <v>13035821</v>
      </c>
      <c r="J1170" s="23">
        <f>ROUND(IF($A1170 ='Inflation Constants Table'!$E$1,G1170,G1170*(_xlfn.XLOOKUP($A1170,'Inflation Constants Table'!$A:$A,'Inflation Constants Table'!$B:$B,0))),0)</f>
        <v>13035821</v>
      </c>
      <c r="K1170" s="19">
        <f t="shared" si="56"/>
        <v>0</v>
      </c>
      <c r="L1170" s="73">
        <f>_xlfn.XLOOKUP(A1170,'SAPD GF as Pct of COSA GF'!A:A,'SAPD GF as Pct of COSA GF'!C:C)</f>
        <v>1596310579</v>
      </c>
      <c r="M1170" s="19">
        <f t="shared" si="57"/>
        <v>8.166218511291342E-3</v>
      </c>
    </row>
    <row r="1171" spans="1:13">
      <c r="A1171">
        <v>2021</v>
      </c>
      <c r="B1171" t="s">
        <v>224</v>
      </c>
      <c r="C1171" t="s">
        <v>90</v>
      </c>
      <c r="D1171" s="25" t="s">
        <v>128</v>
      </c>
      <c r="F1171" s="65">
        <v>0</v>
      </c>
      <c r="G1171" s="65">
        <f t="shared" si="55"/>
        <v>0</v>
      </c>
      <c r="H1171" s="23">
        <f>ROUND(IF($A1171 ='Inflation Constants Table'!$E$1,E1171,E1171*(_xlfn.XLOOKUP($A1171,'Inflation Constants Table'!$A:$A,'Inflation Constants Table'!$B:$B,0))),0)</f>
        <v>0</v>
      </c>
      <c r="I1171" s="23">
        <f>ROUND(IF($A1171 ='Inflation Constants Table'!$E$1,F1171,F1171*(_xlfn.XLOOKUP($A1171,'Inflation Constants Table'!$A:$A,'Inflation Constants Table'!$B:$B,0))),0)</f>
        <v>0</v>
      </c>
      <c r="J1171" s="23">
        <f>ROUND(IF($A1171 ='Inflation Constants Table'!$E$1,G1171,G1171*(_xlfn.XLOOKUP($A1171,'Inflation Constants Table'!$A:$A,'Inflation Constants Table'!$B:$B,0))),0)</f>
        <v>0</v>
      </c>
      <c r="K1171" s="19">
        <f t="shared" si="56"/>
        <v>0</v>
      </c>
      <c r="L1171" s="73">
        <f>_xlfn.XLOOKUP(A1171,'SAPD GF as Pct of COSA GF'!A:A,'SAPD GF as Pct of COSA GF'!C:C)</f>
        <v>1596310579</v>
      </c>
      <c r="M1171" s="19">
        <f t="shared" si="57"/>
        <v>0</v>
      </c>
    </row>
    <row r="1172" spans="1:13">
      <c r="A1172">
        <v>2021</v>
      </c>
      <c r="B1172" t="s">
        <v>224</v>
      </c>
      <c r="C1172" t="s">
        <v>90</v>
      </c>
      <c r="D1172" s="25" t="s">
        <v>220</v>
      </c>
      <c r="F1172" s="65">
        <v>0</v>
      </c>
      <c r="G1172" s="65">
        <f t="shared" si="55"/>
        <v>0</v>
      </c>
      <c r="H1172" s="23">
        <f>ROUND(IF($A1172 ='Inflation Constants Table'!$E$1,E1172,E1172*(_xlfn.XLOOKUP($A1172,'Inflation Constants Table'!$A:$A,'Inflation Constants Table'!$B:$B,0))),0)</f>
        <v>0</v>
      </c>
      <c r="I1172" s="23">
        <f>ROUND(IF($A1172 ='Inflation Constants Table'!$E$1,F1172,F1172*(_xlfn.XLOOKUP($A1172,'Inflation Constants Table'!$A:$A,'Inflation Constants Table'!$B:$B,0))),0)</f>
        <v>0</v>
      </c>
      <c r="J1172" s="23">
        <f>ROUND(IF($A1172 ='Inflation Constants Table'!$E$1,G1172,G1172*(_xlfn.XLOOKUP($A1172,'Inflation Constants Table'!$A:$A,'Inflation Constants Table'!$B:$B,0))),0)</f>
        <v>0</v>
      </c>
      <c r="K1172" s="19">
        <f t="shared" si="56"/>
        <v>0</v>
      </c>
      <c r="L1172" s="73">
        <f>_xlfn.XLOOKUP(A1172,'SAPD GF as Pct of COSA GF'!A:A,'SAPD GF as Pct of COSA GF'!C:C)</f>
        <v>1596310579</v>
      </c>
      <c r="M1172" s="19">
        <f t="shared" si="57"/>
        <v>0</v>
      </c>
    </row>
    <row r="1173" spans="1:13">
      <c r="A1173">
        <v>2021</v>
      </c>
      <c r="B1173" t="s">
        <v>224</v>
      </c>
      <c r="C1173" t="s">
        <v>90</v>
      </c>
      <c r="D1173" s="25" t="s">
        <v>127</v>
      </c>
      <c r="F1173" s="65">
        <v>248783</v>
      </c>
      <c r="G1173" s="65">
        <f t="shared" si="55"/>
        <v>248783</v>
      </c>
      <c r="H1173" s="23">
        <f>ROUND(IF($A1173 ='Inflation Constants Table'!$E$1,E1173,E1173*(_xlfn.XLOOKUP($A1173,'Inflation Constants Table'!$A:$A,'Inflation Constants Table'!$B:$B,0))),0)</f>
        <v>0</v>
      </c>
      <c r="I1173" s="23">
        <f>ROUND(IF($A1173 ='Inflation Constants Table'!$E$1,F1173,F1173*(_xlfn.XLOOKUP($A1173,'Inflation Constants Table'!$A:$A,'Inflation Constants Table'!$B:$B,0))),0)</f>
        <v>308491</v>
      </c>
      <c r="J1173" s="23">
        <f>ROUND(IF($A1173 ='Inflation Constants Table'!$E$1,G1173,G1173*(_xlfn.XLOOKUP($A1173,'Inflation Constants Table'!$A:$A,'Inflation Constants Table'!$B:$B,0))),0)</f>
        <v>308491</v>
      </c>
      <c r="K1173" s="19">
        <f t="shared" si="56"/>
        <v>0</v>
      </c>
      <c r="L1173" s="73">
        <f>_xlfn.XLOOKUP(A1173,'SAPD GF as Pct of COSA GF'!A:A,'SAPD GF as Pct of COSA GF'!C:C)</f>
        <v>1596310579</v>
      </c>
      <c r="M1173" s="19">
        <f t="shared" si="57"/>
        <v>1.932524936301885E-4</v>
      </c>
    </row>
    <row r="1174" spans="1:13">
      <c r="A1174">
        <v>2021</v>
      </c>
      <c r="B1174" t="s">
        <v>224</v>
      </c>
      <c r="C1174" t="s">
        <v>90</v>
      </c>
      <c r="D1174" s="25" t="s">
        <v>98</v>
      </c>
      <c r="F1174" s="65">
        <v>18500</v>
      </c>
      <c r="G1174" s="65">
        <f t="shared" si="55"/>
        <v>18500</v>
      </c>
      <c r="H1174" s="23">
        <f>ROUND(IF($A1174 ='Inflation Constants Table'!$E$1,E1174,E1174*(_xlfn.XLOOKUP($A1174,'Inflation Constants Table'!$A:$A,'Inflation Constants Table'!$B:$B,0))),0)</f>
        <v>0</v>
      </c>
      <c r="I1174" s="23">
        <f>ROUND(IF($A1174 ='Inflation Constants Table'!$E$1,F1174,F1174*(_xlfn.XLOOKUP($A1174,'Inflation Constants Table'!$A:$A,'Inflation Constants Table'!$B:$B,0))),0)</f>
        <v>22940</v>
      </c>
      <c r="J1174" s="23">
        <f>ROUND(IF($A1174 ='Inflation Constants Table'!$E$1,G1174,G1174*(_xlfn.XLOOKUP($A1174,'Inflation Constants Table'!$A:$A,'Inflation Constants Table'!$B:$B,0))),0)</f>
        <v>22940</v>
      </c>
      <c r="K1174" s="19">
        <f t="shared" si="56"/>
        <v>0</v>
      </c>
      <c r="L1174" s="73">
        <f>_xlfn.XLOOKUP(A1174,'SAPD GF as Pct of COSA GF'!A:A,'SAPD GF as Pct of COSA GF'!C:C)</f>
        <v>1596310579</v>
      </c>
      <c r="M1174" s="19">
        <f t="shared" si="57"/>
        <v>1.4370637081394673E-5</v>
      </c>
    </row>
    <row r="1175" spans="1:13">
      <c r="A1175">
        <v>2021</v>
      </c>
      <c r="B1175" t="s">
        <v>224</v>
      </c>
      <c r="C1175" t="s">
        <v>90</v>
      </c>
      <c r="D1175" s="25" t="s">
        <v>122</v>
      </c>
      <c r="F1175" s="65">
        <v>1286813</v>
      </c>
      <c r="G1175" s="65">
        <f t="shared" si="55"/>
        <v>1286813</v>
      </c>
      <c r="H1175" s="23">
        <f>ROUND(IF($A1175 ='Inflation Constants Table'!$E$1,E1175,E1175*(_xlfn.XLOOKUP($A1175,'Inflation Constants Table'!$A:$A,'Inflation Constants Table'!$B:$B,0))),0)</f>
        <v>0</v>
      </c>
      <c r="I1175" s="23">
        <f>ROUND(IF($A1175 ='Inflation Constants Table'!$E$1,F1175,F1175*(_xlfn.XLOOKUP($A1175,'Inflation Constants Table'!$A:$A,'Inflation Constants Table'!$B:$B,0))),0)</f>
        <v>1595648</v>
      </c>
      <c r="J1175" s="23">
        <f>ROUND(IF($A1175 ='Inflation Constants Table'!$E$1,G1175,G1175*(_xlfn.XLOOKUP($A1175,'Inflation Constants Table'!$A:$A,'Inflation Constants Table'!$B:$B,0))),0)</f>
        <v>1595648</v>
      </c>
      <c r="K1175" s="19">
        <f t="shared" si="56"/>
        <v>0</v>
      </c>
      <c r="L1175" s="73">
        <f>_xlfn.XLOOKUP(A1175,'SAPD GF as Pct of COSA GF'!A:A,'SAPD GF as Pct of COSA GF'!C:C)</f>
        <v>1596310579</v>
      </c>
      <c r="M1175" s="19">
        <f t="shared" si="57"/>
        <v>9.9958493102237354E-4</v>
      </c>
    </row>
    <row r="1176" spans="1:13">
      <c r="A1176">
        <v>2021</v>
      </c>
      <c r="B1176" t="s">
        <v>224</v>
      </c>
      <c r="C1176" t="s">
        <v>90</v>
      </c>
      <c r="D1176" s="25" t="s">
        <v>129</v>
      </c>
      <c r="F1176" s="65">
        <v>-82226</v>
      </c>
      <c r="G1176" s="65">
        <f t="shared" si="55"/>
        <v>-82226</v>
      </c>
      <c r="H1176" s="23">
        <f>ROUND(IF($A1176 ='Inflation Constants Table'!$E$1,E1176,E1176*(_xlfn.XLOOKUP($A1176,'Inflation Constants Table'!$A:$A,'Inflation Constants Table'!$B:$B,0))),0)</f>
        <v>0</v>
      </c>
      <c r="I1176" s="23">
        <f>ROUND(IF($A1176 ='Inflation Constants Table'!$E$1,F1176,F1176*(_xlfn.XLOOKUP($A1176,'Inflation Constants Table'!$A:$A,'Inflation Constants Table'!$B:$B,0))),0)</f>
        <v>-101960</v>
      </c>
      <c r="J1176" s="23">
        <f>ROUND(IF($A1176 ='Inflation Constants Table'!$E$1,G1176,G1176*(_xlfn.XLOOKUP($A1176,'Inflation Constants Table'!$A:$A,'Inflation Constants Table'!$B:$B,0))),0)</f>
        <v>-101960</v>
      </c>
      <c r="K1176" s="19">
        <f t="shared" si="56"/>
        <v>0</v>
      </c>
      <c r="L1176" s="73">
        <f>_xlfn.XLOOKUP(A1176,'SAPD GF as Pct of COSA GF'!A:A,'SAPD GF as Pct of COSA GF'!C:C)</f>
        <v>1596310579</v>
      </c>
      <c r="M1176" s="19">
        <f t="shared" si="57"/>
        <v>-6.3872282337358368E-5</v>
      </c>
    </row>
    <row r="1177" spans="1:13">
      <c r="A1177">
        <v>2021</v>
      </c>
      <c r="B1177" s="62" t="s">
        <v>224</v>
      </c>
      <c r="C1177" s="62" t="s">
        <v>90</v>
      </c>
      <c r="D1177" s="61" t="s">
        <v>95</v>
      </c>
      <c r="E1177" s="66"/>
      <c r="F1177" s="65">
        <v>93736</v>
      </c>
      <c r="G1177" s="65">
        <f t="shared" si="55"/>
        <v>93736</v>
      </c>
      <c r="H1177" s="23">
        <f>ROUND(IF($A1177 ='Inflation Constants Table'!$E$1,E1177,E1177*(_xlfn.XLOOKUP($A1177,'Inflation Constants Table'!$A:$A,'Inflation Constants Table'!$B:$B,0))),0)</f>
        <v>0</v>
      </c>
      <c r="I1177" s="23">
        <f>ROUND(IF($A1177 ='Inflation Constants Table'!$E$1,F1177,F1177*(_xlfn.XLOOKUP($A1177,'Inflation Constants Table'!$A:$A,'Inflation Constants Table'!$B:$B,0))),0)</f>
        <v>116233</v>
      </c>
      <c r="J1177" s="23">
        <f>ROUND(IF($A1177 ='Inflation Constants Table'!$E$1,G1177,G1177*(_xlfn.XLOOKUP($A1177,'Inflation Constants Table'!$A:$A,'Inflation Constants Table'!$B:$B,0))),0)</f>
        <v>116233</v>
      </c>
      <c r="K1177" s="19">
        <f t="shared" si="56"/>
        <v>0</v>
      </c>
      <c r="L1177" s="73">
        <f>_xlfn.XLOOKUP(A1177,'SAPD GF as Pct of COSA GF'!A:A,'SAPD GF as Pct of COSA GF'!C:C)</f>
        <v>1596310579</v>
      </c>
      <c r="M1177" s="19">
        <f t="shared" si="57"/>
        <v>7.2813524842273194E-5</v>
      </c>
    </row>
    <row r="1178" spans="1:13">
      <c r="A1178">
        <v>2022</v>
      </c>
      <c r="B1178" t="s">
        <v>224</v>
      </c>
      <c r="C1178" t="s">
        <v>90</v>
      </c>
      <c r="D1178" s="25" t="s">
        <v>214</v>
      </c>
      <c r="F1178" s="65">
        <v>1800</v>
      </c>
      <c r="G1178" s="65">
        <f t="shared" si="55"/>
        <v>1800</v>
      </c>
      <c r="H1178" s="23">
        <f>ROUND(IF($A1178 ='Inflation Constants Table'!$E$1,E1178,E1178*(_xlfn.XLOOKUP($A1178,'Inflation Constants Table'!$A:$A,'Inflation Constants Table'!$B:$B,0))),0)</f>
        <v>0</v>
      </c>
      <c r="I1178" s="23">
        <f>ROUND(IF($A1178 ='Inflation Constants Table'!$E$1,F1178,F1178*(_xlfn.XLOOKUP($A1178,'Inflation Constants Table'!$A:$A,'Inflation Constants Table'!$B:$B,0))),0)</f>
        <v>2070</v>
      </c>
      <c r="J1178" s="23">
        <f>ROUND(IF($A1178 ='Inflation Constants Table'!$E$1,G1178,G1178*(_xlfn.XLOOKUP($A1178,'Inflation Constants Table'!$A:$A,'Inflation Constants Table'!$B:$B,0))),0)</f>
        <v>2070</v>
      </c>
      <c r="K1178" s="19">
        <f t="shared" si="56"/>
        <v>0</v>
      </c>
      <c r="L1178" s="73">
        <f>_xlfn.XLOOKUP(A1178,'SAPD GF as Pct of COSA GF'!A:A,'SAPD GF as Pct of COSA GF'!C:C)</f>
        <v>1561144617</v>
      </c>
      <c r="M1178" s="19">
        <f t="shared" si="57"/>
        <v>1.3259501890208291E-6</v>
      </c>
    </row>
    <row r="1179" spans="1:13">
      <c r="A1179">
        <v>2022</v>
      </c>
      <c r="B1179" t="s">
        <v>224</v>
      </c>
      <c r="C1179" t="s">
        <v>90</v>
      </c>
      <c r="D1179" s="25" t="s">
        <v>230</v>
      </c>
      <c r="F1179" s="65">
        <v>264158</v>
      </c>
      <c r="G1179" s="65">
        <f t="shared" si="55"/>
        <v>264158</v>
      </c>
      <c r="H1179" s="23">
        <f>ROUND(IF($A1179 ='Inflation Constants Table'!$E$1,E1179,E1179*(_xlfn.XLOOKUP($A1179,'Inflation Constants Table'!$A:$A,'Inflation Constants Table'!$B:$B,0))),0)</f>
        <v>0</v>
      </c>
      <c r="I1179" s="23">
        <f>ROUND(IF($A1179 ='Inflation Constants Table'!$E$1,F1179,F1179*(_xlfn.XLOOKUP($A1179,'Inflation Constants Table'!$A:$A,'Inflation Constants Table'!$B:$B,0))),0)</f>
        <v>303782</v>
      </c>
      <c r="J1179" s="23">
        <f>ROUND(IF($A1179 ='Inflation Constants Table'!$E$1,G1179,G1179*(_xlfn.XLOOKUP($A1179,'Inflation Constants Table'!$A:$A,'Inflation Constants Table'!$B:$B,0))),0)</f>
        <v>303782</v>
      </c>
      <c r="K1179" s="19">
        <f t="shared" si="56"/>
        <v>0</v>
      </c>
      <c r="L1179" s="73">
        <f>_xlfn.XLOOKUP(A1179,'SAPD GF as Pct of COSA GF'!A:A,'SAPD GF as Pct of COSA GF'!C:C)</f>
        <v>1561144617</v>
      </c>
      <c r="M1179" s="19">
        <f t="shared" si="57"/>
        <v>1.9458927551745196E-4</v>
      </c>
    </row>
    <row r="1180" spans="1:13">
      <c r="A1180">
        <v>2022</v>
      </c>
      <c r="B1180" t="s">
        <v>224</v>
      </c>
      <c r="C1180" t="s">
        <v>90</v>
      </c>
      <c r="D1180" s="25" t="s">
        <v>231</v>
      </c>
      <c r="F1180" s="65">
        <v>229514</v>
      </c>
      <c r="G1180" s="65">
        <f t="shared" si="55"/>
        <v>229514</v>
      </c>
      <c r="H1180" s="23">
        <f>ROUND(IF($A1180 ='Inflation Constants Table'!$E$1,E1180,E1180*(_xlfn.XLOOKUP($A1180,'Inflation Constants Table'!$A:$A,'Inflation Constants Table'!$B:$B,0))),0)</f>
        <v>0</v>
      </c>
      <c r="I1180" s="23">
        <f>ROUND(IF($A1180 ='Inflation Constants Table'!$E$1,F1180,F1180*(_xlfn.XLOOKUP($A1180,'Inflation Constants Table'!$A:$A,'Inflation Constants Table'!$B:$B,0))),0)</f>
        <v>263941</v>
      </c>
      <c r="J1180" s="23">
        <f>ROUND(IF($A1180 ='Inflation Constants Table'!$E$1,G1180,G1180*(_xlfn.XLOOKUP($A1180,'Inflation Constants Table'!$A:$A,'Inflation Constants Table'!$B:$B,0))),0)</f>
        <v>263941</v>
      </c>
      <c r="K1180" s="19">
        <f t="shared" si="56"/>
        <v>0</v>
      </c>
      <c r="L1180" s="73">
        <f>_xlfn.XLOOKUP(A1180,'SAPD GF as Pct of COSA GF'!A:A,'SAPD GF as Pct of COSA GF'!C:C)</f>
        <v>1561144617</v>
      </c>
      <c r="M1180" s="19">
        <f t="shared" si="57"/>
        <v>1.6906889799050563E-4</v>
      </c>
    </row>
    <row r="1181" spans="1:13">
      <c r="A1181">
        <v>2022</v>
      </c>
      <c r="B1181" t="s">
        <v>224</v>
      </c>
      <c r="C1181" t="s">
        <v>90</v>
      </c>
      <c r="D1181" s="25" t="s">
        <v>126</v>
      </c>
      <c r="F1181" s="65">
        <v>1742632</v>
      </c>
      <c r="G1181" s="65">
        <f t="shared" si="55"/>
        <v>1742632</v>
      </c>
      <c r="H1181" s="23">
        <f>ROUND(IF($A1181 ='Inflation Constants Table'!$E$1,E1181,E1181*(_xlfn.XLOOKUP($A1181,'Inflation Constants Table'!$A:$A,'Inflation Constants Table'!$B:$B,0))),0)</f>
        <v>0</v>
      </c>
      <c r="I1181" s="23">
        <f>ROUND(IF($A1181 ='Inflation Constants Table'!$E$1,F1181,F1181*(_xlfn.XLOOKUP($A1181,'Inflation Constants Table'!$A:$A,'Inflation Constants Table'!$B:$B,0))),0)</f>
        <v>2004027</v>
      </c>
      <c r="J1181" s="23">
        <f>ROUND(IF($A1181 ='Inflation Constants Table'!$E$1,G1181,G1181*(_xlfn.XLOOKUP($A1181,'Inflation Constants Table'!$A:$A,'Inflation Constants Table'!$B:$B,0))),0)</f>
        <v>2004027</v>
      </c>
      <c r="K1181" s="19">
        <f t="shared" si="56"/>
        <v>0</v>
      </c>
      <c r="L1181" s="73">
        <f>_xlfn.XLOOKUP(A1181,'SAPD GF as Pct of COSA GF'!A:A,'SAPD GF as Pct of COSA GF'!C:C)</f>
        <v>1561144617</v>
      </c>
      <c r="M1181" s="19">
        <f t="shared" si="57"/>
        <v>1.2836908113298769E-3</v>
      </c>
    </row>
    <row r="1182" spans="1:13">
      <c r="A1182">
        <v>2022</v>
      </c>
      <c r="B1182" t="s">
        <v>224</v>
      </c>
      <c r="C1182" t="s">
        <v>90</v>
      </c>
      <c r="D1182" s="25" t="s">
        <v>100</v>
      </c>
      <c r="F1182" s="65">
        <v>807657</v>
      </c>
      <c r="G1182" s="65">
        <f t="shared" si="55"/>
        <v>807657</v>
      </c>
      <c r="H1182" s="23">
        <f>ROUND(IF($A1182 ='Inflation Constants Table'!$E$1,E1182,E1182*(_xlfn.XLOOKUP($A1182,'Inflation Constants Table'!$A:$A,'Inflation Constants Table'!$B:$B,0))),0)</f>
        <v>0</v>
      </c>
      <c r="I1182" s="23">
        <f>ROUND(IF($A1182 ='Inflation Constants Table'!$E$1,F1182,F1182*(_xlfn.XLOOKUP($A1182,'Inflation Constants Table'!$A:$A,'Inflation Constants Table'!$B:$B,0))),0)</f>
        <v>928806</v>
      </c>
      <c r="J1182" s="23">
        <f>ROUND(IF($A1182 ='Inflation Constants Table'!$E$1,G1182,G1182*(_xlfn.XLOOKUP($A1182,'Inflation Constants Table'!$A:$A,'Inflation Constants Table'!$B:$B,0))),0)</f>
        <v>928806</v>
      </c>
      <c r="K1182" s="19">
        <f t="shared" si="56"/>
        <v>0</v>
      </c>
      <c r="L1182" s="73">
        <f>_xlfn.XLOOKUP(A1182,'SAPD GF as Pct of COSA GF'!A:A,'SAPD GF as Pct of COSA GF'!C:C)</f>
        <v>1561144617</v>
      </c>
      <c r="M1182" s="19">
        <f t="shared" si="57"/>
        <v>5.9495192814670546E-4</v>
      </c>
    </row>
    <row r="1183" spans="1:13">
      <c r="A1183">
        <v>2022</v>
      </c>
      <c r="B1183" t="s">
        <v>224</v>
      </c>
      <c r="C1183" t="s">
        <v>90</v>
      </c>
      <c r="D1183" s="25" t="s">
        <v>111</v>
      </c>
      <c r="F1183" s="65">
        <v>8200</v>
      </c>
      <c r="G1183" s="65">
        <f t="shared" si="55"/>
        <v>8200</v>
      </c>
      <c r="H1183" s="23">
        <f>ROUND(IF($A1183 ='Inflation Constants Table'!$E$1,E1183,E1183*(_xlfn.XLOOKUP($A1183,'Inflation Constants Table'!$A:$A,'Inflation Constants Table'!$B:$B,0))),0)</f>
        <v>0</v>
      </c>
      <c r="I1183" s="23">
        <f>ROUND(IF($A1183 ='Inflation Constants Table'!$E$1,F1183,F1183*(_xlfn.XLOOKUP($A1183,'Inflation Constants Table'!$A:$A,'Inflation Constants Table'!$B:$B,0))),0)</f>
        <v>9430</v>
      </c>
      <c r="J1183" s="23">
        <f>ROUND(IF($A1183 ='Inflation Constants Table'!$E$1,G1183,G1183*(_xlfn.XLOOKUP($A1183,'Inflation Constants Table'!$A:$A,'Inflation Constants Table'!$B:$B,0))),0)</f>
        <v>9430</v>
      </c>
      <c r="K1183" s="19">
        <f t="shared" si="56"/>
        <v>0</v>
      </c>
      <c r="L1183" s="73">
        <f>_xlfn.XLOOKUP(A1183,'SAPD GF as Pct of COSA GF'!A:A,'SAPD GF as Pct of COSA GF'!C:C)</f>
        <v>1561144617</v>
      </c>
      <c r="M1183" s="19">
        <f t="shared" si="57"/>
        <v>6.0404397499837778E-6</v>
      </c>
    </row>
    <row r="1184" spans="1:13">
      <c r="A1184">
        <v>2022</v>
      </c>
      <c r="B1184" t="s">
        <v>224</v>
      </c>
      <c r="C1184" t="s">
        <v>90</v>
      </c>
      <c r="D1184" s="25" t="s">
        <v>99</v>
      </c>
      <c r="F1184" s="65">
        <v>126200</v>
      </c>
      <c r="G1184" s="65">
        <f t="shared" si="55"/>
        <v>126200</v>
      </c>
      <c r="H1184" s="23">
        <f>ROUND(IF($A1184 ='Inflation Constants Table'!$E$1,E1184,E1184*(_xlfn.XLOOKUP($A1184,'Inflation Constants Table'!$A:$A,'Inflation Constants Table'!$B:$B,0))),0)</f>
        <v>0</v>
      </c>
      <c r="I1184" s="23">
        <f>ROUND(IF($A1184 ='Inflation Constants Table'!$E$1,F1184,F1184*(_xlfn.XLOOKUP($A1184,'Inflation Constants Table'!$A:$A,'Inflation Constants Table'!$B:$B,0))),0)</f>
        <v>145130</v>
      </c>
      <c r="J1184" s="23">
        <f>ROUND(IF($A1184 ='Inflation Constants Table'!$E$1,G1184,G1184*(_xlfn.XLOOKUP($A1184,'Inflation Constants Table'!$A:$A,'Inflation Constants Table'!$B:$B,0))),0)</f>
        <v>145130</v>
      </c>
      <c r="K1184" s="19">
        <f t="shared" si="56"/>
        <v>0</v>
      </c>
      <c r="L1184" s="73">
        <f>_xlfn.XLOOKUP(A1184,'SAPD GF as Pct of COSA GF'!A:A,'SAPD GF as Pct of COSA GF'!C:C)</f>
        <v>1561144617</v>
      </c>
      <c r="M1184" s="19">
        <f t="shared" si="57"/>
        <v>9.2963841030238139E-5</v>
      </c>
    </row>
    <row r="1185" spans="1:13">
      <c r="A1185">
        <v>2022</v>
      </c>
      <c r="B1185" t="s">
        <v>224</v>
      </c>
      <c r="C1185" t="s">
        <v>90</v>
      </c>
      <c r="D1185" s="25" t="s">
        <v>96</v>
      </c>
      <c r="F1185" s="65">
        <v>27000</v>
      </c>
      <c r="G1185" s="65">
        <f t="shared" si="55"/>
        <v>27000</v>
      </c>
      <c r="H1185" s="23">
        <f>ROUND(IF($A1185 ='Inflation Constants Table'!$E$1,E1185,E1185*(_xlfn.XLOOKUP($A1185,'Inflation Constants Table'!$A:$A,'Inflation Constants Table'!$B:$B,0))),0)</f>
        <v>0</v>
      </c>
      <c r="I1185" s="23">
        <f>ROUND(IF($A1185 ='Inflation Constants Table'!$E$1,F1185,F1185*(_xlfn.XLOOKUP($A1185,'Inflation Constants Table'!$A:$A,'Inflation Constants Table'!$B:$B,0))),0)</f>
        <v>31050</v>
      </c>
      <c r="J1185" s="23">
        <f>ROUND(IF($A1185 ='Inflation Constants Table'!$E$1,G1185,G1185*(_xlfn.XLOOKUP($A1185,'Inflation Constants Table'!$A:$A,'Inflation Constants Table'!$B:$B,0))),0)</f>
        <v>31050</v>
      </c>
      <c r="K1185" s="19">
        <f t="shared" si="56"/>
        <v>0</v>
      </c>
      <c r="L1185" s="73">
        <f>_xlfn.XLOOKUP(A1185,'SAPD GF as Pct of COSA GF'!A:A,'SAPD GF as Pct of COSA GF'!C:C)</f>
        <v>1561144617</v>
      </c>
      <c r="M1185" s="19">
        <f t="shared" si="57"/>
        <v>1.9889252835312439E-5</v>
      </c>
    </row>
    <row r="1186" spans="1:13">
      <c r="A1186">
        <v>2022</v>
      </c>
      <c r="B1186" t="s">
        <v>224</v>
      </c>
      <c r="C1186" t="s">
        <v>90</v>
      </c>
      <c r="D1186" s="25" t="s">
        <v>102</v>
      </c>
      <c r="F1186" s="65">
        <v>10531</v>
      </c>
      <c r="G1186" s="65">
        <f t="shared" si="55"/>
        <v>10531</v>
      </c>
      <c r="H1186" s="23">
        <f>ROUND(IF($A1186 ='Inflation Constants Table'!$E$1,E1186,E1186*(_xlfn.XLOOKUP($A1186,'Inflation Constants Table'!$A:$A,'Inflation Constants Table'!$B:$B,0))),0)</f>
        <v>0</v>
      </c>
      <c r="I1186" s="23">
        <f>ROUND(IF($A1186 ='Inflation Constants Table'!$E$1,F1186,F1186*(_xlfn.XLOOKUP($A1186,'Inflation Constants Table'!$A:$A,'Inflation Constants Table'!$B:$B,0))),0)</f>
        <v>12111</v>
      </c>
      <c r="J1186" s="23">
        <f>ROUND(IF($A1186 ='Inflation Constants Table'!$E$1,G1186,G1186*(_xlfn.XLOOKUP($A1186,'Inflation Constants Table'!$A:$A,'Inflation Constants Table'!$B:$B,0))),0)</f>
        <v>12111</v>
      </c>
      <c r="K1186" s="19">
        <f t="shared" si="56"/>
        <v>0</v>
      </c>
      <c r="L1186" s="73">
        <f>_xlfn.XLOOKUP(A1186,'SAPD GF as Pct of COSA GF'!A:A,'SAPD GF as Pct of COSA GF'!C:C)</f>
        <v>1561144617</v>
      </c>
      <c r="M1186" s="19">
        <f t="shared" si="57"/>
        <v>7.757769439242156E-6</v>
      </c>
    </row>
    <row r="1187" spans="1:13">
      <c r="A1187">
        <v>2022</v>
      </c>
      <c r="B1187" t="s">
        <v>224</v>
      </c>
      <c r="C1187" t="s">
        <v>90</v>
      </c>
      <c r="D1187" s="25" t="s">
        <v>93</v>
      </c>
      <c r="F1187" s="65">
        <v>286028</v>
      </c>
      <c r="G1187" s="65">
        <f t="shared" si="55"/>
        <v>286028</v>
      </c>
      <c r="H1187" s="23">
        <f>ROUND(IF($A1187 ='Inflation Constants Table'!$E$1,E1187,E1187*(_xlfn.XLOOKUP($A1187,'Inflation Constants Table'!$A:$A,'Inflation Constants Table'!$B:$B,0))),0)</f>
        <v>0</v>
      </c>
      <c r="I1187" s="23">
        <f>ROUND(IF($A1187 ='Inflation Constants Table'!$E$1,F1187,F1187*(_xlfn.XLOOKUP($A1187,'Inflation Constants Table'!$A:$A,'Inflation Constants Table'!$B:$B,0))),0)</f>
        <v>328932</v>
      </c>
      <c r="J1187" s="23">
        <f>ROUND(IF($A1187 ='Inflation Constants Table'!$E$1,G1187,G1187*(_xlfn.XLOOKUP($A1187,'Inflation Constants Table'!$A:$A,'Inflation Constants Table'!$B:$B,0))),0)</f>
        <v>328932</v>
      </c>
      <c r="K1187" s="19">
        <f t="shared" si="56"/>
        <v>0</v>
      </c>
      <c r="L1187" s="73">
        <f>_xlfn.XLOOKUP(A1187,'SAPD GF as Pct of COSA GF'!A:A,'SAPD GF as Pct of COSA GF'!C:C)</f>
        <v>1561144617</v>
      </c>
      <c r="M1187" s="19">
        <f t="shared" si="57"/>
        <v>2.1069925003623158E-4</v>
      </c>
    </row>
    <row r="1188" spans="1:13">
      <c r="A1188">
        <v>2022</v>
      </c>
      <c r="B1188" t="s">
        <v>224</v>
      </c>
      <c r="C1188" t="s">
        <v>90</v>
      </c>
      <c r="D1188" s="25" t="s">
        <v>104</v>
      </c>
      <c r="F1188" s="65">
        <v>126026</v>
      </c>
      <c r="G1188" s="65">
        <f t="shared" si="55"/>
        <v>126026</v>
      </c>
      <c r="H1188" s="23">
        <f>ROUND(IF($A1188 ='Inflation Constants Table'!$E$1,E1188,E1188*(_xlfn.XLOOKUP($A1188,'Inflation Constants Table'!$A:$A,'Inflation Constants Table'!$B:$B,0))),0)</f>
        <v>0</v>
      </c>
      <c r="I1188" s="23">
        <f>ROUND(IF($A1188 ='Inflation Constants Table'!$E$1,F1188,F1188*(_xlfn.XLOOKUP($A1188,'Inflation Constants Table'!$A:$A,'Inflation Constants Table'!$B:$B,0))),0)</f>
        <v>144930</v>
      </c>
      <c r="J1188" s="23">
        <f>ROUND(IF($A1188 ='Inflation Constants Table'!$E$1,G1188,G1188*(_xlfn.XLOOKUP($A1188,'Inflation Constants Table'!$A:$A,'Inflation Constants Table'!$B:$B,0))),0)</f>
        <v>144930</v>
      </c>
      <c r="K1188" s="19">
        <f t="shared" si="56"/>
        <v>0</v>
      </c>
      <c r="L1188" s="73">
        <f>_xlfn.XLOOKUP(A1188,'SAPD GF as Pct of COSA GF'!A:A,'SAPD GF as Pct of COSA GF'!C:C)</f>
        <v>1561144617</v>
      </c>
      <c r="M1188" s="19">
        <f t="shared" si="57"/>
        <v>9.2835729900864143E-5</v>
      </c>
    </row>
    <row r="1189" spans="1:13">
      <c r="A1189">
        <v>2022</v>
      </c>
      <c r="B1189" t="s">
        <v>224</v>
      </c>
      <c r="C1189" t="s">
        <v>90</v>
      </c>
      <c r="D1189" s="25" t="s">
        <v>91</v>
      </c>
      <c r="F1189" s="65">
        <v>10530209</v>
      </c>
      <c r="G1189" s="65">
        <f t="shared" si="55"/>
        <v>10530209</v>
      </c>
      <c r="H1189" s="23">
        <f>ROUND(IF($A1189 ='Inflation Constants Table'!$E$1,E1189,E1189*(_xlfn.XLOOKUP($A1189,'Inflation Constants Table'!$A:$A,'Inflation Constants Table'!$B:$B,0))),0)</f>
        <v>0</v>
      </c>
      <c r="I1189" s="23">
        <f>ROUND(IF($A1189 ='Inflation Constants Table'!$E$1,F1189,F1189*(_xlfn.XLOOKUP($A1189,'Inflation Constants Table'!$A:$A,'Inflation Constants Table'!$B:$B,0))),0)</f>
        <v>12109740</v>
      </c>
      <c r="J1189" s="23">
        <f>ROUND(IF($A1189 ='Inflation Constants Table'!$E$1,G1189,G1189*(_xlfn.XLOOKUP($A1189,'Inflation Constants Table'!$A:$A,'Inflation Constants Table'!$B:$B,0))),0)</f>
        <v>12109740</v>
      </c>
      <c r="K1189" s="19">
        <f t="shared" si="56"/>
        <v>0</v>
      </c>
      <c r="L1189" s="73">
        <f>_xlfn.XLOOKUP(A1189,'SAPD GF as Pct of COSA GF'!A:A,'SAPD GF as Pct of COSA GF'!C:C)</f>
        <v>1561144617</v>
      </c>
      <c r="M1189" s="19">
        <f t="shared" si="57"/>
        <v>7.7569623391270997E-3</v>
      </c>
    </row>
    <row r="1190" spans="1:13">
      <c r="A1190">
        <v>2022</v>
      </c>
      <c r="B1190" t="s">
        <v>224</v>
      </c>
      <c r="C1190" t="s">
        <v>90</v>
      </c>
      <c r="D1190" s="25" t="s">
        <v>128</v>
      </c>
      <c r="F1190" s="65">
        <v>618028</v>
      </c>
      <c r="G1190" s="65">
        <f t="shared" si="55"/>
        <v>618028</v>
      </c>
      <c r="H1190" s="23">
        <f>ROUND(IF($A1190 ='Inflation Constants Table'!$E$1,E1190,E1190*(_xlfn.XLOOKUP($A1190,'Inflation Constants Table'!$A:$A,'Inflation Constants Table'!$B:$B,0))),0)</f>
        <v>0</v>
      </c>
      <c r="I1190" s="23">
        <f>ROUND(IF($A1190 ='Inflation Constants Table'!$E$1,F1190,F1190*(_xlfn.XLOOKUP($A1190,'Inflation Constants Table'!$A:$A,'Inflation Constants Table'!$B:$B,0))),0)</f>
        <v>710732</v>
      </c>
      <c r="J1190" s="23">
        <f>ROUND(IF($A1190 ='Inflation Constants Table'!$E$1,G1190,G1190*(_xlfn.XLOOKUP($A1190,'Inflation Constants Table'!$A:$A,'Inflation Constants Table'!$B:$B,0))),0)</f>
        <v>710732</v>
      </c>
      <c r="K1190" s="19">
        <f t="shared" si="56"/>
        <v>0</v>
      </c>
      <c r="L1190" s="73">
        <f>_xlfn.XLOOKUP(A1190,'SAPD GF as Pct of COSA GF'!A:A,'SAPD GF as Pct of COSA GF'!C:C)</f>
        <v>1561144617</v>
      </c>
      <c r="M1190" s="19">
        <f t="shared" si="57"/>
        <v>4.5526339601118453E-4</v>
      </c>
    </row>
    <row r="1191" spans="1:13">
      <c r="A1191">
        <v>2022</v>
      </c>
      <c r="B1191" t="s">
        <v>224</v>
      </c>
      <c r="C1191" t="s">
        <v>90</v>
      </c>
      <c r="D1191" s="25" t="s">
        <v>220</v>
      </c>
      <c r="F1191" s="65">
        <v>0</v>
      </c>
      <c r="G1191" s="65">
        <f t="shared" si="55"/>
        <v>0</v>
      </c>
      <c r="H1191" s="23">
        <f>ROUND(IF($A1191 ='Inflation Constants Table'!$E$1,E1191,E1191*(_xlfn.XLOOKUP($A1191,'Inflation Constants Table'!$A:$A,'Inflation Constants Table'!$B:$B,0))),0)</f>
        <v>0</v>
      </c>
      <c r="I1191" s="23">
        <f>ROUND(IF($A1191 ='Inflation Constants Table'!$E$1,F1191,F1191*(_xlfn.XLOOKUP($A1191,'Inflation Constants Table'!$A:$A,'Inflation Constants Table'!$B:$B,0))),0)</f>
        <v>0</v>
      </c>
      <c r="J1191" s="23">
        <f>ROUND(IF($A1191 ='Inflation Constants Table'!$E$1,G1191,G1191*(_xlfn.XLOOKUP($A1191,'Inflation Constants Table'!$A:$A,'Inflation Constants Table'!$B:$B,0))),0)</f>
        <v>0</v>
      </c>
      <c r="K1191" s="19">
        <f t="shared" si="56"/>
        <v>0</v>
      </c>
      <c r="L1191" s="73">
        <f>_xlfn.XLOOKUP(A1191,'SAPD GF as Pct of COSA GF'!A:A,'SAPD GF as Pct of COSA GF'!C:C)</f>
        <v>1561144617</v>
      </c>
      <c r="M1191" s="19">
        <f t="shared" si="57"/>
        <v>0</v>
      </c>
    </row>
    <row r="1192" spans="1:13">
      <c r="A1192">
        <v>2022</v>
      </c>
      <c r="B1192" t="s">
        <v>224</v>
      </c>
      <c r="C1192" t="s">
        <v>90</v>
      </c>
      <c r="D1192" s="25" t="s">
        <v>127</v>
      </c>
      <c r="F1192" s="65">
        <v>189467</v>
      </c>
      <c r="G1192" s="65">
        <f t="shared" si="55"/>
        <v>189467</v>
      </c>
      <c r="H1192" s="23">
        <f>ROUND(IF($A1192 ='Inflation Constants Table'!$E$1,E1192,E1192*(_xlfn.XLOOKUP($A1192,'Inflation Constants Table'!$A:$A,'Inflation Constants Table'!$B:$B,0))),0)</f>
        <v>0</v>
      </c>
      <c r="I1192" s="23">
        <f>ROUND(IF($A1192 ='Inflation Constants Table'!$E$1,F1192,F1192*(_xlfn.XLOOKUP($A1192,'Inflation Constants Table'!$A:$A,'Inflation Constants Table'!$B:$B,0))),0)</f>
        <v>217887</v>
      </c>
      <c r="J1192" s="23">
        <f>ROUND(IF($A1192 ='Inflation Constants Table'!$E$1,G1192,G1192*(_xlfn.XLOOKUP($A1192,'Inflation Constants Table'!$A:$A,'Inflation Constants Table'!$B:$B,0))),0)</f>
        <v>217887</v>
      </c>
      <c r="K1192" s="19">
        <f t="shared" si="56"/>
        <v>0</v>
      </c>
      <c r="L1192" s="73">
        <f>_xlfn.XLOOKUP(A1192,'SAPD GF as Pct of COSA GF'!A:A,'SAPD GF as Pct of COSA GF'!C:C)</f>
        <v>1561144617</v>
      </c>
      <c r="M1192" s="19">
        <f t="shared" si="57"/>
        <v>1.3956874822955624E-4</v>
      </c>
    </row>
    <row r="1193" spans="1:13">
      <c r="A1193">
        <v>2022</v>
      </c>
      <c r="B1193" t="s">
        <v>224</v>
      </c>
      <c r="C1193" t="s">
        <v>90</v>
      </c>
      <c r="D1193" s="25" t="s">
        <v>98</v>
      </c>
      <c r="F1193" s="65">
        <v>18500</v>
      </c>
      <c r="G1193" s="65">
        <f t="shared" si="55"/>
        <v>18500</v>
      </c>
      <c r="H1193" s="23">
        <f>ROUND(IF($A1193 ='Inflation Constants Table'!$E$1,E1193,E1193*(_xlfn.XLOOKUP($A1193,'Inflation Constants Table'!$A:$A,'Inflation Constants Table'!$B:$B,0))),0)</f>
        <v>0</v>
      </c>
      <c r="I1193" s="23">
        <f>ROUND(IF($A1193 ='Inflation Constants Table'!$E$1,F1193,F1193*(_xlfn.XLOOKUP($A1193,'Inflation Constants Table'!$A:$A,'Inflation Constants Table'!$B:$B,0))),0)</f>
        <v>21275</v>
      </c>
      <c r="J1193" s="23">
        <f>ROUND(IF($A1193 ='Inflation Constants Table'!$E$1,G1193,G1193*(_xlfn.XLOOKUP($A1193,'Inflation Constants Table'!$A:$A,'Inflation Constants Table'!$B:$B,0))),0)</f>
        <v>21275</v>
      </c>
      <c r="K1193" s="19">
        <f t="shared" si="56"/>
        <v>0</v>
      </c>
      <c r="L1193" s="73">
        <f>_xlfn.XLOOKUP(A1193,'SAPD GF as Pct of COSA GF'!A:A,'SAPD GF as Pct of COSA GF'!C:C)</f>
        <v>1561144617</v>
      </c>
      <c r="M1193" s="19">
        <f t="shared" si="57"/>
        <v>1.3627821387158522E-5</v>
      </c>
    </row>
    <row r="1194" spans="1:13">
      <c r="A1194">
        <v>2022</v>
      </c>
      <c r="B1194" t="s">
        <v>224</v>
      </c>
      <c r="C1194" t="s">
        <v>90</v>
      </c>
      <c r="D1194" s="25" t="s">
        <v>122</v>
      </c>
      <c r="F1194" s="65">
        <v>1307683</v>
      </c>
      <c r="G1194" s="65">
        <f t="shared" si="55"/>
        <v>1307683</v>
      </c>
      <c r="H1194" s="23">
        <f>ROUND(IF($A1194 ='Inflation Constants Table'!$E$1,E1194,E1194*(_xlfn.XLOOKUP($A1194,'Inflation Constants Table'!$A:$A,'Inflation Constants Table'!$B:$B,0))),0)</f>
        <v>0</v>
      </c>
      <c r="I1194" s="23">
        <f>ROUND(IF($A1194 ='Inflation Constants Table'!$E$1,F1194,F1194*(_xlfn.XLOOKUP($A1194,'Inflation Constants Table'!$A:$A,'Inflation Constants Table'!$B:$B,0))),0)</f>
        <v>1503835</v>
      </c>
      <c r="J1194" s="23">
        <f>ROUND(IF($A1194 ='Inflation Constants Table'!$E$1,G1194,G1194*(_xlfn.XLOOKUP($A1194,'Inflation Constants Table'!$A:$A,'Inflation Constants Table'!$B:$B,0))),0)</f>
        <v>1503835</v>
      </c>
      <c r="K1194" s="19">
        <f t="shared" si="56"/>
        <v>0</v>
      </c>
      <c r="L1194" s="73">
        <f>_xlfn.XLOOKUP(A1194,'SAPD GF as Pct of COSA GF'!A:A,'SAPD GF as Pct of COSA GF'!C:C)</f>
        <v>1561144617</v>
      </c>
      <c r="M1194" s="19">
        <f t="shared" si="57"/>
        <v>9.6329000121069507E-4</v>
      </c>
    </row>
    <row r="1195" spans="1:13">
      <c r="A1195">
        <v>2022</v>
      </c>
      <c r="B1195" t="s">
        <v>224</v>
      </c>
      <c r="C1195" t="s">
        <v>90</v>
      </c>
      <c r="D1195" s="25" t="s">
        <v>129</v>
      </c>
      <c r="F1195" s="65">
        <v>0</v>
      </c>
      <c r="G1195" s="65">
        <f t="shared" si="55"/>
        <v>0</v>
      </c>
      <c r="H1195" s="23">
        <f>ROUND(IF($A1195 ='Inflation Constants Table'!$E$1,E1195,E1195*(_xlfn.XLOOKUP($A1195,'Inflation Constants Table'!$A:$A,'Inflation Constants Table'!$B:$B,0))),0)</f>
        <v>0</v>
      </c>
      <c r="I1195" s="23">
        <f>ROUND(IF($A1195 ='Inflation Constants Table'!$E$1,F1195,F1195*(_xlfn.XLOOKUP($A1195,'Inflation Constants Table'!$A:$A,'Inflation Constants Table'!$B:$B,0))),0)</f>
        <v>0</v>
      </c>
      <c r="J1195" s="23">
        <f>ROUND(IF($A1195 ='Inflation Constants Table'!$E$1,G1195,G1195*(_xlfn.XLOOKUP($A1195,'Inflation Constants Table'!$A:$A,'Inflation Constants Table'!$B:$B,0))),0)</f>
        <v>0</v>
      </c>
      <c r="K1195" s="19">
        <f t="shared" si="56"/>
        <v>0</v>
      </c>
      <c r="L1195" s="73">
        <f>_xlfn.XLOOKUP(A1195,'SAPD GF as Pct of COSA GF'!A:A,'SAPD GF as Pct of COSA GF'!C:C)</f>
        <v>1561144617</v>
      </c>
      <c r="M1195" s="19">
        <f t="shared" si="57"/>
        <v>0</v>
      </c>
    </row>
    <row r="1196" spans="1:13">
      <c r="A1196">
        <v>2022</v>
      </c>
      <c r="B1196" s="62" t="s">
        <v>224</v>
      </c>
      <c r="C1196" s="62" t="s">
        <v>90</v>
      </c>
      <c r="D1196" s="61" t="s">
        <v>95</v>
      </c>
      <c r="E1196" s="66"/>
      <c r="F1196" s="65">
        <v>96856</v>
      </c>
      <c r="G1196" s="65">
        <f t="shared" si="55"/>
        <v>96856</v>
      </c>
      <c r="H1196" s="23">
        <f>ROUND(IF($A1196 ='Inflation Constants Table'!$E$1,E1196,E1196*(_xlfn.XLOOKUP($A1196,'Inflation Constants Table'!$A:$A,'Inflation Constants Table'!$B:$B,0))),0)</f>
        <v>0</v>
      </c>
      <c r="I1196" s="23">
        <f>ROUND(IF($A1196 ='Inflation Constants Table'!$E$1,F1196,F1196*(_xlfn.XLOOKUP($A1196,'Inflation Constants Table'!$A:$A,'Inflation Constants Table'!$B:$B,0))),0)</f>
        <v>111384</v>
      </c>
      <c r="J1196" s="23">
        <f>ROUND(IF($A1196 ='Inflation Constants Table'!$E$1,G1196,G1196*(_xlfn.XLOOKUP($A1196,'Inflation Constants Table'!$A:$A,'Inflation Constants Table'!$B:$B,0))),0)</f>
        <v>111384</v>
      </c>
      <c r="K1196" s="19">
        <f t="shared" si="56"/>
        <v>0</v>
      </c>
      <c r="L1196" s="73">
        <f>_xlfn.XLOOKUP(A1196,'SAPD GF as Pct of COSA GF'!A:A,'SAPD GF as Pct of COSA GF'!C:C)</f>
        <v>1561144617</v>
      </c>
      <c r="M1196" s="19">
        <f t="shared" si="57"/>
        <v>7.1347650170964274E-5</v>
      </c>
    </row>
    <row r="1197" spans="1:13">
      <c r="A1197">
        <v>2023</v>
      </c>
      <c r="B1197" t="s">
        <v>224</v>
      </c>
      <c r="C1197" t="s">
        <v>90</v>
      </c>
      <c r="D1197" s="25" t="s">
        <v>214</v>
      </c>
      <c r="F1197" s="65">
        <v>0</v>
      </c>
      <c r="G1197" s="65">
        <f t="shared" si="55"/>
        <v>0</v>
      </c>
      <c r="H1197" s="23">
        <f>ROUND(IF($A1197 ='Inflation Constants Table'!$E$1,E1197,E1197*(_xlfn.XLOOKUP($A1197,'Inflation Constants Table'!$A:$A,'Inflation Constants Table'!$B:$B,0))),0)</f>
        <v>0</v>
      </c>
      <c r="I1197" s="23">
        <f>ROUND(IF($A1197 ='Inflation Constants Table'!$E$1,F1197,F1197*(_xlfn.XLOOKUP($A1197,'Inflation Constants Table'!$A:$A,'Inflation Constants Table'!$B:$B,0))),0)</f>
        <v>0</v>
      </c>
      <c r="J1197" s="23">
        <f>ROUND(IF($A1197 ='Inflation Constants Table'!$E$1,G1197,G1197*(_xlfn.XLOOKUP($A1197,'Inflation Constants Table'!$A:$A,'Inflation Constants Table'!$B:$B,0))),0)</f>
        <v>0</v>
      </c>
      <c r="K1197" s="19">
        <f t="shared" si="56"/>
        <v>0</v>
      </c>
      <c r="L1197" s="73">
        <f>_xlfn.XLOOKUP(A1197,'SAPD GF as Pct of COSA GF'!A:A,'SAPD GF as Pct of COSA GF'!C:C)</f>
        <v>1631636678</v>
      </c>
      <c r="M1197" s="19">
        <f t="shared" si="57"/>
        <v>0</v>
      </c>
    </row>
    <row r="1198" spans="1:13">
      <c r="A1198">
        <v>2023</v>
      </c>
      <c r="B1198" t="s">
        <v>224</v>
      </c>
      <c r="C1198" t="s">
        <v>90</v>
      </c>
      <c r="D1198" s="25" t="s">
        <v>230</v>
      </c>
      <c r="F1198" s="65">
        <v>270913</v>
      </c>
      <c r="G1198" s="65">
        <f t="shared" si="55"/>
        <v>270913</v>
      </c>
      <c r="H1198" s="23">
        <f>ROUND(IF($A1198 ='Inflation Constants Table'!$E$1,E1198,E1198*(_xlfn.XLOOKUP($A1198,'Inflation Constants Table'!$A:$A,'Inflation Constants Table'!$B:$B,0))),0)</f>
        <v>0</v>
      </c>
      <c r="I1198" s="23">
        <f>ROUND(IF($A1198 ='Inflation Constants Table'!$E$1,F1198,F1198*(_xlfn.XLOOKUP($A1198,'Inflation Constants Table'!$A:$A,'Inflation Constants Table'!$B:$B,0))),0)</f>
        <v>292586</v>
      </c>
      <c r="J1198" s="23">
        <f>ROUND(IF($A1198 ='Inflation Constants Table'!$E$1,G1198,G1198*(_xlfn.XLOOKUP($A1198,'Inflation Constants Table'!$A:$A,'Inflation Constants Table'!$B:$B,0))),0)</f>
        <v>292586</v>
      </c>
      <c r="K1198" s="19">
        <f t="shared" si="56"/>
        <v>0</v>
      </c>
      <c r="L1198" s="73">
        <f>_xlfn.XLOOKUP(A1198,'SAPD GF as Pct of COSA GF'!A:A,'SAPD GF as Pct of COSA GF'!C:C)</f>
        <v>1631636678</v>
      </c>
      <c r="M1198" s="19">
        <f t="shared" si="57"/>
        <v>1.7932055827443223E-4</v>
      </c>
    </row>
    <row r="1199" spans="1:13">
      <c r="A1199">
        <v>2023</v>
      </c>
      <c r="B1199" t="s">
        <v>224</v>
      </c>
      <c r="C1199" t="s">
        <v>90</v>
      </c>
      <c r="D1199" s="25" t="s">
        <v>231</v>
      </c>
      <c r="F1199" s="65">
        <v>229514</v>
      </c>
      <c r="G1199" s="65">
        <f t="shared" si="55"/>
        <v>229514</v>
      </c>
      <c r="H1199" s="23">
        <f>ROUND(IF($A1199 ='Inflation Constants Table'!$E$1,E1199,E1199*(_xlfn.XLOOKUP($A1199,'Inflation Constants Table'!$A:$A,'Inflation Constants Table'!$B:$B,0))),0)</f>
        <v>0</v>
      </c>
      <c r="I1199" s="23">
        <f>ROUND(IF($A1199 ='Inflation Constants Table'!$E$1,F1199,F1199*(_xlfn.XLOOKUP($A1199,'Inflation Constants Table'!$A:$A,'Inflation Constants Table'!$B:$B,0))),0)</f>
        <v>247875</v>
      </c>
      <c r="J1199" s="23">
        <f>ROUND(IF($A1199 ='Inflation Constants Table'!$E$1,G1199,G1199*(_xlfn.XLOOKUP($A1199,'Inflation Constants Table'!$A:$A,'Inflation Constants Table'!$B:$B,0))),0)</f>
        <v>247875</v>
      </c>
      <c r="K1199" s="19">
        <f t="shared" si="56"/>
        <v>0</v>
      </c>
      <c r="L1199" s="73">
        <f>_xlfn.XLOOKUP(A1199,'SAPD GF as Pct of COSA GF'!A:A,'SAPD GF as Pct of COSA GF'!C:C)</f>
        <v>1631636678</v>
      </c>
      <c r="M1199" s="19">
        <f t="shared" si="57"/>
        <v>1.5191801173765966E-4</v>
      </c>
    </row>
    <row r="1200" spans="1:13">
      <c r="A1200">
        <v>2023</v>
      </c>
      <c r="B1200" t="s">
        <v>224</v>
      </c>
      <c r="C1200" t="s">
        <v>90</v>
      </c>
      <c r="D1200" s="25" t="s">
        <v>126</v>
      </c>
      <c r="F1200" s="65">
        <v>1762730</v>
      </c>
      <c r="G1200" s="65">
        <f t="shared" si="55"/>
        <v>1762730</v>
      </c>
      <c r="H1200" s="23">
        <f>ROUND(IF($A1200 ='Inflation Constants Table'!$E$1,E1200,E1200*(_xlfn.XLOOKUP($A1200,'Inflation Constants Table'!$A:$A,'Inflation Constants Table'!$B:$B,0))),0)</f>
        <v>0</v>
      </c>
      <c r="I1200" s="23">
        <f>ROUND(IF($A1200 ='Inflation Constants Table'!$E$1,F1200,F1200*(_xlfn.XLOOKUP($A1200,'Inflation Constants Table'!$A:$A,'Inflation Constants Table'!$B:$B,0))),0)</f>
        <v>1903748</v>
      </c>
      <c r="J1200" s="23">
        <f>ROUND(IF($A1200 ='Inflation Constants Table'!$E$1,G1200,G1200*(_xlfn.XLOOKUP($A1200,'Inflation Constants Table'!$A:$A,'Inflation Constants Table'!$B:$B,0))),0)</f>
        <v>1903748</v>
      </c>
      <c r="K1200" s="19">
        <f t="shared" si="56"/>
        <v>0</v>
      </c>
      <c r="L1200" s="73">
        <f>_xlfn.XLOOKUP(A1200,'SAPD GF as Pct of COSA GF'!A:A,'SAPD GF as Pct of COSA GF'!C:C)</f>
        <v>1631636678</v>
      </c>
      <c r="M1200" s="19">
        <f t="shared" si="57"/>
        <v>1.1667720060899488E-3</v>
      </c>
    </row>
    <row r="1201" spans="1:13">
      <c r="A1201">
        <v>2023</v>
      </c>
      <c r="B1201" t="s">
        <v>224</v>
      </c>
      <c r="C1201" t="s">
        <v>90</v>
      </c>
      <c r="D1201" s="25" t="s">
        <v>100</v>
      </c>
      <c r="F1201" s="65">
        <v>822821</v>
      </c>
      <c r="G1201" s="65">
        <f t="shared" si="55"/>
        <v>822821</v>
      </c>
      <c r="H1201" s="23">
        <f>ROUND(IF($A1201 ='Inflation Constants Table'!$E$1,E1201,E1201*(_xlfn.XLOOKUP($A1201,'Inflation Constants Table'!$A:$A,'Inflation Constants Table'!$B:$B,0))),0)</f>
        <v>0</v>
      </c>
      <c r="I1201" s="23">
        <f>ROUND(IF($A1201 ='Inflation Constants Table'!$E$1,F1201,F1201*(_xlfn.XLOOKUP($A1201,'Inflation Constants Table'!$A:$A,'Inflation Constants Table'!$B:$B,0))),0)</f>
        <v>888647</v>
      </c>
      <c r="J1201" s="23">
        <f>ROUND(IF($A1201 ='Inflation Constants Table'!$E$1,G1201,G1201*(_xlfn.XLOOKUP($A1201,'Inflation Constants Table'!$A:$A,'Inflation Constants Table'!$B:$B,0))),0)</f>
        <v>888647</v>
      </c>
      <c r="K1201" s="19">
        <f t="shared" si="56"/>
        <v>0</v>
      </c>
      <c r="L1201" s="73">
        <f>_xlfn.XLOOKUP(A1201,'SAPD GF as Pct of COSA GF'!A:A,'SAPD GF as Pct of COSA GF'!C:C)</f>
        <v>1631636678</v>
      </c>
      <c r="M1201" s="19">
        <f t="shared" si="57"/>
        <v>5.4463534191280299E-4</v>
      </c>
    </row>
    <row r="1202" spans="1:13">
      <c r="A1202">
        <v>2023</v>
      </c>
      <c r="B1202" t="s">
        <v>224</v>
      </c>
      <c r="C1202" t="s">
        <v>90</v>
      </c>
      <c r="D1202" s="25" t="s">
        <v>111</v>
      </c>
      <c r="F1202" s="65">
        <v>8200</v>
      </c>
      <c r="G1202" s="65">
        <f t="shared" si="55"/>
        <v>8200</v>
      </c>
      <c r="H1202" s="23">
        <f>ROUND(IF($A1202 ='Inflation Constants Table'!$E$1,E1202,E1202*(_xlfn.XLOOKUP($A1202,'Inflation Constants Table'!$A:$A,'Inflation Constants Table'!$B:$B,0))),0)</f>
        <v>0</v>
      </c>
      <c r="I1202" s="23">
        <f>ROUND(IF($A1202 ='Inflation Constants Table'!$E$1,F1202,F1202*(_xlfn.XLOOKUP($A1202,'Inflation Constants Table'!$A:$A,'Inflation Constants Table'!$B:$B,0))),0)</f>
        <v>8856</v>
      </c>
      <c r="J1202" s="23">
        <f>ROUND(IF($A1202 ='Inflation Constants Table'!$E$1,G1202,G1202*(_xlfn.XLOOKUP($A1202,'Inflation Constants Table'!$A:$A,'Inflation Constants Table'!$B:$B,0))),0)</f>
        <v>8856</v>
      </c>
      <c r="K1202" s="19">
        <f t="shared" si="56"/>
        <v>0</v>
      </c>
      <c r="L1202" s="73">
        <f>_xlfn.XLOOKUP(A1202,'SAPD GF as Pct of COSA GF'!A:A,'SAPD GF as Pct of COSA GF'!C:C)</f>
        <v>1631636678</v>
      </c>
      <c r="M1202" s="19">
        <f t="shared" si="57"/>
        <v>5.4276789186029804E-6</v>
      </c>
    </row>
    <row r="1203" spans="1:13">
      <c r="A1203">
        <v>2023</v>
      </c>
      <c r="B1203" t="s">
        <v>224</v>
      </c>
      <c r="C1203" t="s">
        <v>90</v>
      </c>
      <c r="D1203" s="25" t="s">
        <v>99</v>
      </c>
      <c r="F1203" s="65">
        <v>126200</v>
      </c>
      <c r="G1203" s="65">
        <f t="shared" si="55"/>
        <v>126200</v>
      </c>
      <c r="H1203" s="23">
        <f>ROUND(IF($A1203 ='Inflation Constants Table'!$E$1,E1203,E1203*(_xlfn.XLOOKUP($A1203,'Inflation Constants Table'!$A:$A,'Inflation Constants Table'!$B:$B,0))),0)</f>
        <v>0</v>
      </c>
      <c r="I1203" s="23">
        <f>ROUND(IF($A1203 ='Inflation Constants Table'!$E$1,F1203,F1203*(_xlfn.XLOOKUP($A1203,'Inflation Constants Table'!$A:$A,'Inflation Constants Table'!$B:$B,0))),0)</f>
        <v>136296</v>
      </c>
      <c r="J1203" s="23">
        <f>ROUND(IF($A1203 ='Inflation Constants Table'!$E$1,G1203,G1203*(_xlfn.XLOOKUP($A1203,'Inflation Constants Table'!$A:$A,'Inflation Constants Table'!$B:$B,0))),0)</f>
        <v>136296</v>
      </c>
      <c r="K1203" s="19">
        <f t="shared" si="56"/>
        <v>0</v>
      </c>
      <c r="L1203" s="73">
        <f>_xlfn.XLOOKUP(A1203,'SAPD GF as Pct of COSA GF'!A:A,'SAPD GF as Pct of COSA GF'!C:C)</f>
        <v>1631636678</v>
      </c>
      <c r="M1203" s="19">
        <f t="shared" si="57"/>
        <v>8.3533302381426364E-5</v>
      </c>
    </row>
    <row r="1204" spans="1:13">
      <c r="A1204">
        <v>2023</v>
      </c>
      <c r="B1204" t="s">
        <v>224</v>
      </c>
      <c r="C1204" t="s">
        <v>90</v>
      </c>
      <c r="D1204" s="25" t="s">
        <v>96</v>
      </c>
      <c r="F1204" s="65">
        <v>26400</v>
      </c>
      <c r="G1204" s="65">
        <f t="shared" si="55"/>
        <v>26400</v>
      </c>
      <c r="H1204" s="23">
        <f>ROUND(IF($A1204 ='Inflation Constants Table'!$E$1,E1204,E1204*(_xlfn.XLOOKUP($A1204,'Inflation Constants Table'!$A:$A,'Inflation Constants Table'!$B:$B,0))),0)</f>
        <v>0</v>
      </c>
      <c r="I1204" s="23">
        <f>ROUND(IF($A1204 ='Inflation Constants Table'!$E$1,F1204,F1204*(_xlfn.XLOOKUP($A1204,'Inflation Constants Table'!$A:$A,'Inflation Constants Table'!$B:$B,0))),0)</f>
        <v>28512</v>
      </c>
      <c r="J1204" s="23">
        <f>ROUND(IF($A1204 ='Inflation Constants Table'!$E$1,G1204,G1204*(_xlfn.XLOOKUP($A1204,'Inflation Constants Table'!$A:$A,'Inflation Constants Table'!$B:$B,0))),0)</f>
        <v>28512</v>
      </c>
      <c r="K1204" s="19">
        <f t="shared" si="56"/>
        <v>0</v>
      </c>
      <c r="L1204" s="73">
        <f>_xlfn.XLOOKUP(A1204,'SAPD GF as Pct of COSA GF'!A:A,'SAPD GF as Pct of COSA GF'!C:C)</f>
        <v>1631636678</v>
      </c>
      <c r="M1204" s="19">
        <f t="shared" si="57"/>
        <v>1.7474478469648622E-5</v>
      </c>
    </row>
    <row r="1205" spans="1:13">
      <c r="A1205">
        <v>2023</v>
      </c>
      <c r="B1205" t="s">
        <v>224</v>
      </c>
      <c r="C1205" t="s">
        <v>90</v>
      </c>
      <c r="D1205" s="25" t="s">
        <v>102</v>
      </c>
      <c r="F1205" s="65">
        <v>10764</v>
      </c>
      <c r="G1205" s="65">
        <f t="shared" si="55"/>
        <v>10764</v>
      </c>
      <c r="H1205" s="23">
        <f>ROUND(IF($A1205 ='Inflation Constants Table'!$E$1,E1205,E1205*(_xlfn.XLOOKUP($A1205,'Inflation Constants Table'!$A:$A,'Inflation Constants Table'!$B:$B,0))),0)</f>
        <v>0</v>
      </c>
      <c r="I1205" s="23">
        <f>ROUND(IF($A1205 ='Inflation Constants Table'!$E$1,F1205,F1205*(_xlfn.XLOOKUP($A1205,'Inflation Constants Table'!$A:$A,'Inflation Constants Table'!$B:$B,0))),0)</f>
        <v>11625</v>
      </c>
      <c r="J1205" s="23">
        <f>ROUND(IF($A1205 ='Inflation Constants Table'!$E$1,G1205,G1205*(_xlfn.XLOOKUP($A1205,'Inflation Constants Table'!$A:$A,'Inflation Constants Table'!$B:$B,0))),0)</f>
        <v>11625</v>
      </c>
      <c r="K1205" s="19">
        <f t="shared" si="56"/>
        <v>0</v>
      </c>
      <c r="L1205" s="73">
        <f>_xlfn.XLOOKUP(A1205,'SAPD GF as Pct of COSA GF'!A:A,'SAPD GF as Pct of COSA GF'!C:C)</f>
        <v>1631636678</v>
      </c>
      <c r="M1205" s="19">
        <f t="shared" si="57"/>
        <v>7.124747902976474E-6</v>
      </c>
    </row>
    <row r="1206" spans="1:13">
      <c r="A1206">
        <v>2023</v>
      </c>
      <c r="B1206" t="s">
        <v>224</v>
      </c>
      <c r="C1206" t="s">
        <v>90</v>
      </c>
      <c r="D1206" s="25" t="s">
        <v>93</v>
      </c>
      <c r="F1206" s="65">
        <v>286028</v>
      </c>
      <c r="G1206" s="65">
        <f t="shared" si="55"/>
        <v>286028</v>
      </c>
      <c r="H1206" s="23">
        <f>ROUND(IF($A1206 ='Inflation Constants Table'!$E$1,E1206,E1206*(_xlfn.XLOOKUP($A1206,'Inflation Constants Table'!$A:$A,'Inflation Constants Table'!$B:$B,0))),0)</f>
        <v>0</v>
      </c>
      <c r="I1206" s="23">
        <f>ROUND(IF($A1206 ='Inflation Constants Table'!$E$1,F1206,F1206*(_xlfn.XLOOKUP($A1206,'Inflation Constants Table'!$A:$A,'Inflation Constants Table'!$B:$B,0))),0)</f>
        <v>308910</v>
      </c>
      <c r="J1206" s="23">
        <f>ROUND(IF($A1206 ='Inflation Constants Table'!$E$1,G1206,G1206*(_xlfn.XLOOKUP($A1206,'Inflation Constants Table'!$A:$A,'Inflation Constants Table'!$B:$B,0))),0)</f>
        <v>308910</v>
      </c>
      <c r="K1206" s="19">
        <f t="shared" si="56"/>
        <v>0</v>
      </c>
      <c r="L1206" s="73">
        <f>_xlfn.XLOOKUP(A1206,'SAPD GF as Pct of COSA GF'!A:A,'SAPD GF as Pct of COSA GF'!C:C)</f>
        <v>1631636678</v>
      </c>
      <c r="M1206" s="19">
        <f t="shared" si="57"/>
        <v>1.8932523653406128E-4</v>
      </c>
    </row>
    <row r="1207" spans="1:13">
      <c r="A1207">
        <v>2023</v>
      </c>
      <c r="B1207" t="s">
        <v>224</v>
      </c>
      <c r="C1207" t="s">
        <v>90</v>
      </c>
      <c r="D1207" s="25" t="s">
        <v>104</v>
      </c>
      <c r="F1207" s="65">
        <v>126026</v>
      </c>
      <c r="G1207" s="65">
        <f t="shared" si="55"/>
        <v>126026</v>
      </c>
      <c r="H1207" s="23">
        <f>ROUND(IF($A1207 ='Inflation Constants Table'!$E$1,E1207,E1207*(_xlfn.XLOOKUP($A1207,'Inflation Constants Table'!$A:$A,'Inflation Constants Table'!$B:$B,0))),0)</f>
        <v>0</v>
      </c>
      <c r="I1207" s="23">
        <f>ROUND(IF($A1207 ='Inflation Constants Table'!$E$1,F1207,F1207*(_xlfn.XLOOKUP($A1207,'Inflation Constants Table'!$A:$A,'Inflation Constants Table'!$B:$B,0))),0)</f>
        <v>136108</v>
      </c>
      <c r="J1207" s="23">
        <f>ROUND(IF($A1207 ='Inflation Constants Table'!$E$1,G1207,G1207*(_xlfn.XLOOKUP($A1207,'Inflation Constants Table'!$A:$A,'Inflation Constants Table'!$B:$B,0))),0)</f>
        <v>136108</v>
      </c>
      <c r="K1207" s="19">
        <f t="shared" si="56"/>
        <v>0</v>
      </c>
      <c r="L1207" s="73">
        <f>_xlfn.XLOOKUP(A1207,'SAPD GF as Pct of COSA GF'!A:A,'SAPD GF as Pct of COSA GF'!C:C)</f>
        <v>1631636678</v>
      </c>
      <c r="M1207" s="19">
        <f t="shared" si="57"/>
        <v>8.3418080651898659E-5</v>
      </c>
    </row>
    <row r="1208" spans="1:13">
      <c r="A1208">
        <v>2023</v>
      </c>
      <c r="B1208" t="s">
        <v>224</v>
      </c>
      <c r="C1208" t="s">
        <v>90</v>
      </c>
      <c r="D1208" s="25" t="s">
        <v>91</v>
      </c>
      <c r="F1208" s="65">
        <v>10729243</v>
      </c>
      <c r="G1208" s="65">
        <f t="shared" si="55"/>
        <v>10729243</v>
      </c>
      <c r="H1208" s="23">
        <f>ROUND(IF($A1208 ='Inflation Constants Table'!$E$1,E1208,E1208*(_xlfn.XLOOKUP($A1208,'Inflation Constants Table'!$A:$A,'Inflation Constants Table'!$B:$B,0))),0)</f>
        <v>0</v>
      </c>
      <c r="I1208" s="23">
        <f>ROUND(IF($A1208 ='Inflation Constants Table'!$E$1,F1208,F1208*(_xlfn.XLOOKUP($A1208,'Inflation Constants Table'!$A:$A,'Inflation Constants Table'!$B:$B,0))),0)</f>
        <v>11587582</v>
      </c>
      <c r="J1208" s="23">
        <f>ROUND(IF($A1208 ='Inflation Constants Table'!$E$1,G1208,G1208*(_xlfn.XLOOKUP($A1208,'Inflation Constants Table'!$A:$A,'Inflation Constants Table'!$B:$B,0))),0)</f>
        <v>11587582</v>
      </c>
      <c r="K1208" s="19">
        <f t="shared" si="56"/>
        <v>0</v>
      </c>
      <c r="L1208" s="73">
        <f>_xlfn.XLOOKUP(A1208,'SAPD GF as Pct of COSA GF'!A:A,'SAPD GF as Pct of COSA GF'!C:C)</f>
        <v>1631636678</v>
      </c>
      <c r="M1208" s="19">
        <f t="shared" si="57"/>
        <v>7.1018151015112205E-3</v>
      </c>
    </row>
    <row r="1209" spans="1:13">
      <c r="A1209">
        <v>2023</v>
      </c>
      <c r="B1209" t="s">
        <v>224</v>
      </c>
      <c r="C1209" t="s">
        <v>90</v>
      </c>
      <c r="D1209" s="25" t="s">
        <v>128</v>
      </c>
      <c r="F1209" s="65">
        <v>1993754</v>
      </c>
      <c r="G1209" s="65">
        <f t="shared" si="55"/>
        <v>1993754</v>
      </c>
      <c r="H1209" s="23">
        <f>ROUND(IF($A1209 ='Inflation Constants Table'!$E$1,E1209,E1209*(_xlfn.XLOOKUP($A1209,'Inflation Constants Table'!$A:$A,'Inflation Constants Table'!$B:$B,0))),0)</f>
        <v>0</v>
      </c>
      <c r="I1209" s="23">
        <f>ROUND(IF($A1209 ='Inflation Constants Table'!$E$1,F1209,F1209*(_xlfn.XLOOKUP($A1209,'Inflation Constants Table'!$A:$A,'Inflation Constants Table'!$B:$B,0))),0)</f>
        <v>2153254</v>
      </c>
      <c r="J1209" s="23">
        <f>ROUND(IF($A1209 ='Inflation Constants Table'!$E$1,G1209,G1209*(_xlfn.XLOOKUP($A1209,'Inflation Constants Table'!$A:$A,'Inflation Constants Table'!$B:$B,0))),0)</f>
        <v>2153254</v>
      </c>
      <c r="K1209" s="19">
        <f t="shared" si="56"/>
        <v>0</v>
      </c>
      <c r="L1209" s="73">
        <f>_xlfn.XLOOKUP(A1209,'SAPD GF as Pct of COSA GF'!A:A,'SAPD GF as Pct of COSA GF'!C:C)</f>
        <v>1631636678</v>
      </c>
      <c r="M1209" s="19">
        <f t="shared" si="57"/>
        <v>1.3196896276194154E-3</v>
      </c>
    </row>
    <row r="1210" spans="1:13">
      <c r="A1210">
        <v>2023</v>
      </c>
      <c r="B1210" t="s">
        <v>224</v>
      </c>
      <c r="C1210" t="s">
        <v>90</v>
      </c>
      <c r="D1210" s="25" t="s">
        <v>220</v>
      </c>
      <c r="F1210" s="65">
        <v>0</v>
      </c>
      <c r="G1210" s="65">
        <f t="shared" si="55"/>
        <v>0</v>
      </c>
      <c r="H1210" s="23">
        <f>ROUND(IF($A1210 ='Inflation Constants Table'!$E$1,E1210,E1210*(_xlfn.XLOOKUP($A1210,'Inflation Constants Table'!$A:$A,'Inflation Constants Table'!$B:$B,0))),0)</f>
        <v>0</v>
      </c>
      <c r="I1210" s="23">
        <f>ROUND(IF($A1210 ='Inflation Constants Table'!$E$1,F1210,F1210*(_xlfn.XLOOKUP($A1210,'Inflation Constants Table'!$A:$A,'Inflation Constants Table'!$B:$B,0))),0)</f>
        <v>0</v>
      </c>
      <c r="J1210" s="23">
        <f>ROUND(IF($A1210 ='Inflation Constants Table'!$E$1,G1210,G1210*(_xlfn.XLOOKUP($A1210,'Inflation Constants Table'!$A:$A,'Inflation Constants Table'!$B:$B,0))),0)</f>
        <v>0</v>
      </c>
      <c r="K1210" s="19">
        <f t="shared" si="56"/>
        <v>0</v>
      </c>
      <c r="L1210" s="73">
        <f>_xlfn.XLOOKUP(A1210,'SAPD GF as Pct of COSA GF'!A:A,'SAPD GF as Pct of COSA GF'!C:C)</f>
        <v>1631636678</v>
      </c>
      <c r="M1210" s="19">
        <f t="shared" si="57"/>
        <v>0</v>
      </c>
    </row>
    <row r="1211" spans="1:13">
      <c r="A1211">
        <v>2023</v>
      </c>
      <c r="B1211" t="s">
        <v>224</v>
      </c>
      <c r="C1211" t="s">
        <v>90</v>
      </c>
      <c r="D1211" s="25" t="s">
        <v>127</v>
      </c>
      <c r="F1211" s="65">
        <v>189105</v>
      </c>
      <c r="G1211" s="65">
        <f t="shared" si="55"/>
        <v>189105</v>
      </c>
      <c r="H1211" s="23">
        <f>ROUND(IF($A1211 ='Inflation Constants Table'!$E$1,E1211,E1211*(_xlfn.XLOOKUP($A1211,'Inflation Constants Table'!$A:$A,'Inflation Constants Table'!$B:$B,0))),0)</f>
        <v>0</v>
      </c>
      <c r="I1211" s="23">
        <f>ROUND(IF($A1211 ='Inflation Constants Table'!$E$1,F1211,F1211*(_xlfn.XLOOKUP($A1211,'Inflation Constants Table'!$A:$A,'Inflation Constants Table'!$B:$B,0))),0)</f>
        <v>204233</v>
      </c>
      <c r="J1211" s="23">
        <f>ROUND(IF($A1211 ='Inflation Constants Table'!$E$1,G1211,G1211*(_xlfn.XLOOKUP($A1211,'Inflation Constants Table'!$A:$A,'Inflation Constants Table'!$B:$B,0))),0)</f>
        <v>204233</v>
      </c>
      <c r="K1211" s="19">
        <f t="shared" si="56"/>
        <v>0</v>
      </c>
      <c r="L1211" s="73">
        <f>_xlfn.XLOOKUP(A1211,'SAPD GF as Pct of COSA GF'!A:A,'SAPD GF as Pct of COSA GF'!C:C)</f>
        <v>1631636678</v>
      </c>
      <c r="M1211" s="19">
        <f t="shared" si="57"/>
        <v>1.2517063556719089E-4</v>
      </c>
    </row>
    <row r="1212" spans="1:13">
      <c r="A1212">
        <v>2023</v>
      </c>
      <c r="B1212" t="s">
        <v>224</v>
      </c>
      <c r="C1212" t="s">
        <v>90</v>
      </c>
      <c r="D1212" s="25" t="s">
        <v>98</v>
      </c>
      <c r="F1212" s="65">
        <v>18500</v>
      </c>
      <c r="G1212" s="65">
        <f t="shared" si="55"/>
        <v>18500</v>
      </c>
      <c r="H1212" s="23">
        <f>ROUND(IF($A1212 ='Inflation Constants Table'!$E$1,E1212,E1212*(_xlfn.XLOOKUP($A1212,'Inflation Constants Table'!$A:$A,'Inflation Constants Table'!$B:$B,0))),0)</f>
        <v>0</v>
      </c>
      <c r="I1212" s="23">
        <f>ROUND(IF($A1212 ='Inflation Constants Table'!$E$1,F1212,F1212*(_xlfn.XLOOKUP($A1212,'Inflation Constants Table'!$A:$A,'Inflation Constants Table'!$B:$B,0))),0)</f>
        <v>19980</v>
      </c>
      <c r="J1212" s="23">
        <f>ROUND(IF($A1212 ='Inflation Constants Table'!$E$1,G1212,G1212*(_xlfn.XLOOKUP($A1212,'Inflation Constants Table'!$A:$A,'Inflation Constants Table'!$B:$B,0))),0)</f>
        <v>19980</v>
      </c>
      <c r="K1212" s="19">
        <f t="shared" si="56"/>
        <v>0</v>
      </c>
      <c r="L1212" s="73">
        <f>_xlfn.XLOOKUP(A1212,'SAPD GF as Pct of COSA GF'!A:A,'SAPD GF as Pct of COSA GF'!C:C)</f>
        <v>1631636678</v>
      </c>
      <c r="M1212" s="19">
        <f t="shared" si="57"/>
        <v>1.2245373170018921E-5</v>
      </c>
    </row>
    <row r="1213" spans="1:13">
      <c r="A1213">
        <v>2023</v>
      </c>
      <c r="B1213" t="s">
        <v>224</v>
      </c>
      <c r="C1213" t="s">
        <v>90</v>
      </c>
      <c r="D1213" s="25" t="s">
        <v>122</v>
      </c>
      <c r="F1213" s="65">
        <v>1388546</v>
      </c>
      <c r="G1213" s="65">
        <f t="shared" si="55"/>
        <v>1388546</v>
      </c>
      <c r="H1213" s="23">
        <f>ROUND(IF($A1213 ='Inflation Constants Table'!$E$1,E1213,E1213*(_xlfn.XLOOKUP($A1213,'Inflation Constants Table'!$A:$A,'Inflation Constants Table'!$B:$B,0))),0)</f>
        <v>0</v>
      </c>
      <c r="I1213" s="23">
        <f>ROUND(IF($A1213 ='Inflation Constants Table'!$E$1,F1213,F1213*(_xlfn.XLOOKUP($A1213,'Inflation Constants Table'!$A:$A,'Inflation Constants Table'!$B:$B,0))),0)</f>
        <v>1499630</v>
      </c>
      <c r="J1213" s="23">
        <f>ROUND(IF($A1213 ='Inflation Constants Table'!$E$1,G1213,G1213*(_xlfn.XLOOKUP($A1213,'Inflation Constants Table'!$A:$A,'Inflation Constants Table'!$B:$B,0))),0)</f>
        <v>1499630</v>
      </c>
      <c r="K1213" s="19">
        <f t="shared" si="56"/>
        <v>0</v>
      </c>
      <c r="L1213" s="73">
        <f>_xlfn.XLOOKUP(A1213,'SAPD GF as Pct of COSA GF'!A:A,'SAPD GF as Pct of COSA GF'!C:C)</f>
        <v>1631636678</v>
      </c>
      <c r="M1213" s="19">
        <f t="shared" si="57"/>
        <v>9.190955438916653E-4</v>
      </c>
    </row>
    <row r="1214" spans="1:13">
      <c r="A1214">
        <v>2023</v>
      </c>
      <c r="B1214" t="s">
        <v>224</v>
      </c>
      <c r="C1214" t="s">
        <v>90</v>
      </c>
      <c r="D1214" s="25" t="s">
        <v>129</v>
      </c>
      <c r="F1214" s="65">
        <v>0</v>
      </c>
      <c r="G1214" s="65">
        <f t="shared" si="55"/>
        <v>0</v>
      </c>
      <c r="H1214" s="23">
        <f>ROUND(IF($A1214 ='Inflation Constants Table'!$E$1,E1214,E1214*(_xlfn.XLOOKUP($A1214,'Inflation Constants Table'!$A:$A,'Inflation Constants Table'!$B:$B,0))),0)</f>
        <v>0</v>
      </c>
      <c r="I1214" s="23">
        <f>ROUND(IF($A1214 ='Inflation Constants Table'!$E$1,F1214,F1214*(_xlfn.XLOOKUP($A1214,'Inflation Constants Table'!$A:$A,'Inflation Constants Table'!$B:$B,0))),0)</f>
        <v>0</v>
      </c>
      <c r="J1214" s="23">
        <f>ROUND(IF($A1214 ='Inflation Constants Table'!$E$1,G1214,G1214*(_xlfn.XLOOKUP($A1214,'Inflation Constants Table'!$A:$A,'Inflation Constants Table'!$B:$B,0))),0)</f>
        <v>0</v>
      </c>
      <c r="K1214" s="19">
        <f t="shared" si="56"/>
        <v>0</v>
      </c>
      <c r="L1214" s="73">
        <f>_xlfn.XLOOKUP(A1214,'SAPD GF as Pct of COSA GF'!A:A,'SAPD GF as Pct of COSA GF'!C:C)</f>
        <v>1631636678</v>
      </c>
      <c r="M1214" s="19">
        <f t="shared" si="57"/>
        <v>0</v>
      </c>
    </row>
    <row r="1215" spans="1:13">
      <c r="A1215">
        <v>2023</v>
      </c>
      <c r="B1215" s="62" t="s">
        <v>224</v>
      </c>
      <c r="C1215" s="62" t="s">
        <v>90</v>
      </c>
      <c r="D1215" s="61" t="s">
        <v>95</v>
      </c>
      <c r="E1215" s="66"/>
      <c r="F1215" s="65">
        <v>96856</v>
      </c>
      <c r="G1215" s="65">
        <f t="shared" si="55"/>
        <v>96856</v>
      </c>
      <c r="H1215" s="23">
        <f>ROUND(IF($A1215 ='Inflation Constants Table'!$E$1,E1215,E1215*(_xlfn.XLOOKUP($A1215,'Inflation Constants Table'!$A:$A,'Inflation Constants Table'!$B:$B,0))),0)</f>
        <v>0</v>
      </c>
      <c r="I1215" s="23">
        <f>ROUND(IF($A1215 ='Inflation Constants Table'!$E$1,F1215,F1215*(_xlfn.XLOOKUP($A1215,'Inflation Constants Table'!$A:$A,'Inflation Constants Table'!$B:$B,0))),0)</f>
        <v>104604</v>
      </c>
      <c r="J1215" s="23">
        <f>ROUND(IF($A1215 ='Inflation Constants Table'!$E$1,G1215,G1215*(_xlfn.XLOOKUP($A1215,'Inflation Constants Table'!$A:$A,'Inflation Constants Table'!$B:$B,0))),0)</f>
        <v>104604</v>
      </c>
      <c r="K1215" s="19">
        <f t="shared" si="56"/>
        <v>0</v>
      </c>
      <c r="L1215" s="73">
        <f>_xlfn.XLOOKUP(A1215,'SAPD GF as Pct of COSA GF'!A:A,'SAPD GF as Pct of COSA GF'!C:C)</f>
        <v>1631636678</v>
      </c>
      <c r="M1215" s="19">
        <f t="shared" si="57"/>
        <v>6.4109860614447402E-5</v>
      </c>
    </row>
    <row r="1216" spans="1:13">
      <c r="A1216">
        <v>2024</v>
      </c>
      <c r="B1216" t="s">
        <v>224</v>
      </c>
      <c r="C1216" t="s">
        <v>90</v>
      </c>
      <c r="D1216" s="25" t="s">
        <v>214</v>
      </c>
      <c r="F1216" s="65">
        <v>0</v>
      </c>
      <c r="G1216" s="65">
        <f t="shared" si="55"/>
        <v>0</v>
      </c>
      <c r="H1216" s="23">
        <f>ROUND(IF($A1216 ='Inflation Constants Table'!$E$1,E1216,E1216*(_xlfn.XLOOKUP($A1216,'Inflation Constants Table'!$A:$A,'Inflation Constants Table'!$B:$B,0))),0)</f>
        <v>0</v>
      </c>
      <c r="I1216" s="23">
        <f>ROUND(IF($A1216 ='Inflation Constants Table'!$E$1,F1216,F1216*(_xlfn.XLOOKUP($A1216,'Inflation Constants Table'!$A:$A,'Inflation Constants Table'!$B:$B,0))),0)</f>
        <v>0</v>
      </c>
      <c r="J1216" s="23">
        <f>ROUND(IF($A1216 ='Inflation Constants Table'!$E$1,G1216,G1216*(_xlfn.XLOOKUP($A1216,'Inflation Constants Table'!$A:$A,'Inflation Constants Table'!$B:$B,0))),0)</f>
        <v>0</v>
      </c>
      <c r="K1216" s="19">
        <f t="shared" si="56"/>
        <v>0</v>
      </c>
      <c r="L1216" s="73">
        <f>_xlfn.XLOOKUP(A1216,'SAPD GF as Pct of COSA GF'!A:A,'SAPD GF as Pct of COSA GF'!C:C)</f>
        <v>1682584782</v>
      </c>
      <c r="M1216" s="19">
        <f t="shared" si="57"/>
        <v>0</v>
      </c>
    </row>
    <row r="1217" spans="1:13">
      <c r="A1217">
        <v>2024</v>
      </c>
      <c r="B1217" t="s">
        <v>224</v>
      </c>
      <c r="C1217" t="s">
        <v>90</v>
      </c>
      <c r="D1217" s="25" t="s">
        <v>230</v>
      </c>
      <c r="F1217" s="65">
        <v>270913</v>
      </c>
      <c r="G1217" s="65">
        <f t="shared" si="55"/>
        <v>270913</v>
      </c>
      <c r="H1217" s="23">
        <f>ROUND(IF($A1217 ='Inflation Constants Table'!$E$1,E1217,E1217*(_xlfn.XLOOKUP($A1217,'Inflation Constants Table'!$A:$A,'Inflation Constants Table'!$B:$B,0))),0)</f>
        <v>0</v>
      </c>
      <c r="I1217" s="23">
        <f>ROUND(IF($A1217 ='Inflation Constants Table'!$E$1,F1217,F1217*(_xlfn.XLOOKUP($A1217,'Inflation Constants Table'!$A:$A,'Inflation Constants Table'!$B:$B,0))),0)</f>
        <v>284459</v>
      </c>
      <c r="J1217" s="23">
        <f>ROUND(IF($A1217 ='Inflation Constants Table'!$E$1,G1217,G1217*(_xlfn.XLOOKUP($A1217,'Inflation Constants Table'!$A:$A,'Inflation Constants Table'!$B:$B,0))),0)</f>
        <v>284459</v>
      </c>
      <c r="K1217" s="19">
        <f t="shared" si="56"/>
        <v>0</v>
      </c>
      <c r="L1217" s="73">
        <f>_xlfn.XLOOKUP(A1217,'SAPD GF as Pct of COSA GF'!A:A,'SAPD GF as Pct of COSA GF'!C:C)</f>
        <v>1682584782</v>
      </c>
      <c r="M1217" s="19">
        <f t="shared" si="57"/>
        <v>1.690607231463716E-4</v>
      </c>
    </row>
    <row r="1218" spans="1:13">
      <c r="A1218">
        <v>2024</v>
      </c>
      <c r="B1218" t="s">
        <v>224</v>
      </c>
      <c r="C1218" t="s">
        <v>90</v>
      </c>
      <c r="D1218" s="25" t="s">
        <v>231</v>
      </c>
      <c r="F1218" s="65">
        <v>229514</v>
      </c>
      <c r="G1218" s="65">
        <f t="shared" si="55"/>
        <v>229514</v>
      </c>
      <c r="H1218" s="23">
        <f>ROUND(IF($A1218 ='Inflation Constants Table'!$E$1,E1218,E1218*(_xlfn.XLOOKUP($A1218,'Inflation Constants Table'!$A:$A,'Inflation Constants Table'!$B:$B,0))),0)</f>
        <v>0</v>
      </c>
      <c r="I1218" s="23">
        <f>ROUND(IF($A1218 ='Inflation Constants Table'!$E$1,F1218,F1218*(_xlfn.XLOOKUP($A1218,'Inflation Constants Table'!$A:$A,'Inflation Constants Table'!$B:$B,0))),0)</f>
        <v>240990</v>
      </c>
      <c r="J1218" s="23">
        <f>ROUND(IF($A1218 ='Inflation Constants Table'!$E$1,G1218,G1218*(_xlfn.XLOOKUP($A1218,'Inflation Constants Table'!$A:$A,'Inflation Constants Table'!$B:$B,0))),0)</f>
        <v>240990</v>
      </c>
      <c r="K1218" s="19">
        <f t="shared" si="56"/>
        <v>0</v>
      </c>
      <c r="L1218" s="73">
        <f>_xlfn.XLOOKUP(A1218,'SAPD GF as Pct of COSA GF'!A:A,'SAPD GF as Pct of COSA GF'!C:C)</f>
        <v>1682584782</v>
      </c>
      <c r="M1218" s="19">
        <f t="shared" si="57"/>
        <v>1.4322606657213901E-4</v>
      </c>
    </row>
    <row r="1219" spans="1:13">
      <c r="A1219">
        <v>2024</v>
      </c>
      <c r="B1219" t="s">
        <v>224</v>
      </c>
      <c r="C1219" t="s">
        <v>90</v>
      </c>
      <c r="D1219" s="25" t="s">
        <v>126</v>
      </c>
      <c r="F1219" s="65">
        <v>1894545</v>
      </c>
      <c r="G1219" s="65">
        <f t="shared" ref="G1219:G1282" si="58">E1219+F1219</f>
        <v>1894545</v>
      </c>
      <c r="H1219" s="23">
        <f>ROUND(IF($A1219 ='Inflation Constants Table'!$E$1,E1219,E1219*(_xlfn.XLOOKUP($A1219,'Inflation Constants Table'!$A:$A,'Inflation Constants Table'!$B:$B,0))),0)</f>
        <v>0</v>
      </c>
      <c r="I1219" s="23">
        <f>ROUND(IF($A1219 ='Inflation Constants Table'!$E$1,F1219,F1219*(_xlfn.XLOOKUP($A1219,'Inflation Constants Table'!$A:$A,'Inflation Constants Table'!$B:$B,0))),0)</f>
        <v>1989272</v>
      </c>
      <c r="J1219" s="23">
        <f>ROUND(IF($A1219 ='Inflation Constants Table'!$E$1,G1219,G1219*(_xlfn.XLOOKUP($A1219,'Inflation Constants Table'!$A:$A,'Inflation Constants Table'!$B:$B,0))),0)</f>
        <v>1989272</v>
      </c>
      <c r="K1219" s="19">
        <f t="shared" ref="K1219:K1282" si="59">IF(J1219 = 0, 0, H1219/J1219)</f>
        <v>0</v>
      </c>
      <c r="L1219" s="73">
        <f>_xlfn.XLOOKUP(A1219,'SAPD GF as Pct of COSA GF'!A:A,'SAPD GF as Pct of COSA GF'!C:C)</f>
        <v>1682584782</v>
      </c>
      <c r="M1219" s="19">
        <f t="shared" ref="M1219:M1282" si="60">J1219/L1219</f>
        <v>1.1822714797381307E-3</v>
      </c>
    </row>
    <row r="1220" spans="1:13">
      <c r="A1220">
        <v>2024</v>
      </c>
      <c r="B1220" t="s">
        <v>224</v>
      </c>
      <c r="C1220" t="s">
        <v>90</v>
      </c>
      <c r="D1220" s="25" t="s">
        <v>100</v>
      </c>
      <c r="F1220" s="65">
        <v>935313</v>
      </c>
      <c r="G1220" s="65">
        <f t="shared" si="58"/>
        <v>935313</v>
      </c>
      <c r="H1220" s="23">
        <f>ROUND(IF($A1220 ='Inflation Constants Table'!$E$1,E1220,E1220*(_xlfn.XLOOKUP($A1220,'Inflation Constants Table'!$A:$A,'Inflation Constants Table'!$B:$B,0))),0)</f>
        <v>0</v>
      </c>
      <c r="I1220" s="23">
        <f>ROUND(IF($A1220 ='Inflation Constants Table'!$E$1,F1220,F1220*(_xlfn.XLOOKUP($A1220,'Inflation Constants Table'!$A:$A,'Inflation Constants Table'!$B:$B,0))),0)</f>
        <v>982079</v>
      </c>
      <c r="J1220" s="23">
        <f>ROUND(IF($A1220 ='Inflation Constants Table'!$E$1,G1220,G1220*(_xlfn.XLOOKUP($A1220,'Inflation Constants Table'!$A:$A,'Inflation Constants Table'!$B:$B,0))),0)</f>
        <v>982079</v>
      </c>
      <c r="K1220" s="19">
        <f t="shared" si="59"/>
        <v>0</v>
      </c>
      <c r="L1220" s="73">
        <f>_xlfn.XLOOKUP(A1220,'SAPD GF as Pct of COSA GF'!A:A,'SAPD GF as Pct of COSA GF'!C:C)</f>
        <v>1682584782</v>
      </c>
      <c r="M1220" s="19">
        <f t="shared" si="60"/>
        <v>5.8367281726669034E-4</v>
      </c>
    </row>
    <row r="1221" spans="1:13">
      <c r="A1221">
        <v>2024</v>
      </c>
      <c r="B1221" t="s">
        <v>224</v>
      </c>
      <c r="C1221" t="s">
        <v>90</v>
      </c>
      <c r="D1221" s="25" t="s">
        <v>111</v>
      </c>
      <c r="F1221" s="65">
        <v>8200</v>
      </c>
      <c r="G1221" s="65">
        <f t="shared" si="58"/>
        <v>8200</v>
      </c>
      <c r="H1221" s="23">
        <f>ROUND(IF($A1221 ='Inflation Constants Table'!$E$1,E1221,E1221*(_xlfn.XLOOKUP($A1221,'Inflation Constants Table'!$A:$A,'Inflation Constants Table'!$B:$B,0))),0)</f>
        <v>0</v>
      </c>
      <c r="I1221" s="23">
        <f>ROUND(IF($A1221 ='Inflation Constants Table'!$E$1,F1221,F1221*(_xlfn.XLOOKUP($A1221,'Inflation Constants Table'!$A:$A,'Inflation Constants Table'!$B:$B,0))),0)</f>
        <v>8610</v>
      </c>
      <c r="J1221" s="23">
        <f>ROUND(IF($A1221 ='Inflation Constants Table'!$E$1,G1221,G1221*(_xlfn.XLOOKUP($A1221,'Inflation Constants Table'!$A:$A,'Inflation Constants Table'!$B:$B,0))),0)</f>
        <v>8610</v>
      </c>
      <c r="K1221" s="19">
        <f t="shared" si="59"/>
        <v>0</v>
      </c>
      <c r="L1221" s="73">
        <f>_xlfn.XLOOKUP(A1221,'SAPD GF as Pct of COSA GF'!A:A,'SAPD GF as Pct of COSA GF'!C:C)</f>
        <v>1682584782</v>
      </c>
      <c r="M1221" s="19">
        <f t="shared" si="60"/>
        <v>5.11712698944403E-6</v>
      </c>
    </row>
    <row r="1222" spans="1:13">
      <c r="A1222">
        <v>2024</v>
      </c>
      <c r="B1222" t="s">
        <v>224</v>
      </c>
      <c r="C1222" t="s">
        <v>90</v>
      </c>
      <c r="D1222" s="25" t="s">
        <v>99</v>
      </c>
      <c r="F1222" s="65">
        <v>126200</v>
      </c>
      <c r="G1222" s="65">
        <f t="shared" si="58"/>
        <v>126200</v>
      </c>
      <c r="H1222" s="23">
        <f>ROUND(IF($A1222 ='Inflation Constants Table'!$E$1,E1222,E1222*(_xlfn.XLOOKUP($A1222,'Inflation Constants Table'!$A:$A,'Inflation Constants Table'!$B:$B,0))),0)</f>
        <v>0</v>
      </c>
      <c r="I1222" s="23">
        <f>ROUND(IF($A1222 ='Inflation Constants Table'!$E$1,F1222,F1222*(_xlfn.XLOOKUP($A1222,'Inflation Constants Table'!$A:$A,'Inflation Constants Table'!$B:$B,0))),0)</f>
        <v>132510</v>
      </c>
      <c r="J1222" s="23">
        <f>ROUND(IF($A1222 ='Inflation Constants Table'!$E$1,G1222,G1222*(_xlfn.XLOOKUP($A1222,'Inflation Constants Table'!$A:$A,'Inflation Constants Table'!$B:$B,0))),0)</f>
        <v>132510</v>
      </c>
      <c r="K1222" s="19">
        <f t="shared" si="59"/>
        <v>0</v>
      </c>
      <c r="L1222" s="73">
        <f>_xlfn.XLOOKUP(A1222,'SAPD GF as Pct of COSA GF'!A:A,'SAPD GF as Pct of COSA GF'!C:C)</f>
        <v>1682584782</v>
      </c>
      <c r="M1222" s="19">
        <f t="shared" si="60"/>
        <v>7.8753832447297153E-5</v>
      </c>
    </row>
    <row r="1223" spans="1:13">
      <c r="A1223">
        <v>2024</v>
      </c>
      <c r="B1223" t="s">
        <v>224</v>
      </c>
      <c r="C1223" t="s">
        <v>90</v>
      </c>
      <c r="D1223" s="25" t="s">
        <v>96</v>
      </c>
      <c r="F1223" s="65">
        <v>23400</v>
      </c>
      <c r="G1223" s="65">
        <f t="shared" si="58"/>
        <v>23400</v>
      </c>
      <c r="H1223" s="23">
        <f>ROUND(IF($A1223 ='Inflation Constants Table'!$E$1,E1223,E1223*(_xlfn.XLOOKUP($A1223,'Inflation Constants Table'!$A:$A,'Inflation Constants Table'!$B:$B,0))),0)</f>
        <v>0</v>
      </c>
      <c r="I1223" s="23">
        <f>ROUND(IF($A1223 ='Inflation Constants Table'!$E$1,F1223,F1223*(_xlfn.XLOOKUP($A1223,'Inflation Constants Table'!$A:$A,'Inflation Constants Table'!$B:$B,0))),0)</f>
        <v>24570</v>
      </c>
      <c r="J1223" s="23">
        <f>ROUND(IF($A1223 ='Inflation Constants Table'!$E$1,G1223,G1223*(_xlfn.XLOOKUP($A1223,'Inflation Constants Table'!$A:$A,'Inflation Constants Table'!$B:$B,0))),0)</f>
        <v>24570</v>
      </c>
      <c r="K1223" s="19">
        <f t="shared" si="59"/>
        <v>0</v>
      </c>
      <c r="L1223" s="73">
        <f>_xlfn.XLOOKUP(A1223,'SAPD GF as Pct of COSA GF'!A:A,'SAPD GF as Pct of COSA GF'!C:C)</f>
        <v>1682584782</v>
      </c>
      <c r="M1223" s="19">
        <f t="shared" si="60"/>
        <v>1.4602533116218331E-5</v>
      </c>
    </row>
    <row r="1224" spans="1:13">
      <c r="A1224">
        <v>2024</v>
      </c>
      <c r="B1224" t="s">
        <v>224</v>
      </c>
      <c r="C1224" t="s">
        <v>90</v>
      </c>
      <c r="D1224" s="25" t="s">
        <v>102</v>
      </c>
      <c r="F1224" s="65">
        <v>12197</v>
      </c>
      <c r="G1224" s="65">
        <f t="shared" si="58"/>
        <v>12197</v>
      </c>
      <c r="H1224" s="23">
        <f>ROUND(IF($A1224 ='Inflation Constants Table'!$E$1,E1224,E1224*(_xlfn.XLOOKUP($A1224,'Inflation Constants Table'!$A:$A,'Inflation Constants Table'!$B:$B,0))),0)</f>
        <v>0</v>
      </c>
      <c r="I1224" s="23">
        <f>ROUND(IF($A1224 ='Inflation Constants Table'!$E$1,F1224,F1224*(_xlfn.XLOOKUP($A1224,'Inflation Constants Table'!$A:$A,'Inflation Constants Table'!$B:$B,0))),0)</f>
        <v>12807</v>
      </c>
      <c r="J1224" s="23">
        <f>ROUND(IF($A1224 ='Inflation Constants Table'!$E$1,G1224,G1224*(_xlfn.XLOOKUP($A1224,'Inflation Constants Table'!$A:$A,'Inflation Constants Table'!$B:$B,0))),0)</f>
        <v>12807</v>
      </c>
      <c r="K1224" s="19">
        <f t="shared" si="59"/>
        <v>0</v>
      </c>
      <c r="L1224" s="73">
        <f>_xlfn.XLOOKUP(A1224,'SAPD GF as Pct of COSA GF'!A:A,'SAPD GF as Pct of COSA GF'!C:C)</f>
        <v>1682584782</v>
      </c>
      <c r="M1224" s="19">
        <f t="shared" si="60"/>
        <v>7.6115035254134375E-6</v>
      </c>
    </row>
    <row r="1225" spans="1:13">
      <c r="A1225">
        <v>2024</v>
      </c>
      <c r="B1225" t="s">
        <v>224</v>
      </c>
      <c r="C1225" t="s">
        <v>90</v>
      </c>
      <c r="D1225" s="25" t="s">
        <v>93</v>
      </c>
      <c r="F1225" s="65">
        <v>286028</v>
      </c>
      <c r="G1225" s="65">
        <f t="shared" si="58"/>
        <v>286028</v>
      </c>
      <c r="H1225" s="23">
        <f>ROUND(IF($A1225 ='Inflation Constants Table'!$E$1,E1225,E1225*(_xlfn.XLOOKUP($A1225,'Inflation Constants Table'!$A:$A,'Inflation Constants Table'!$B:$B,0))),0)</f>
        <v>0</v>
      </c>
      <c r="I1225" s="23">
        <f>ROUND(IF($A1225 ='Inflation Constants Table'!$E$1,F1225,F1225*(_xlfn.XLOOKUP($A1225,'Inflation Constants Table'!$A:$A,'Inflation Constants Table'!$B:$B,0))),0)</f>
        <v>300329</v>
      </c>
      <c r="J1225" s="23">
        <f>ROUND(IF($A1225 ='Inflation Constants Table'!$E$1,G1225,G1225*(_xlfn.XLOOKUP($A1225,'Inflation Constants Table'!$A:$A,'Inflation Constants Table'!$B:$B,0))),0)</f>
        <v>300329</v>
      </c>
      <c r="K1225" s="19">
        <f t="shared" si="59"/>
        <v>0</v>
      </c>
      <c r="L1225" s="73">
        <f>_xlfn.XLOOKUP(A1225,'SAPD GF as Pct of COSA GF'!A:A,'SAPD GF as Pct of COSA GF'!C:C)</f>
        <v>1682584782</v>
      </c>
      <c r="M1225" s="19">
        <f t="shared" si="60"/>
        <v>1.7849264014085204E-4</v>
      </c>
    </row>
    <row r="1226" spans="1:13">
      <c r="A1226">
        <v>2024</v>
      </c>
      <c r="B1226" t="s">
        <v>224</v>
      </c>
      <c r="C1226" t="s">
        <v>90</v>
      </c>
      <c r="D1226" s="25" t="s">
        <v>104</v>
      </c>
      <c r="F1226" s="65">
        <v>126026</v>
      </c>
      <c r="G1226" s="65">
        <f t="shared" si="58"/>
        <v>126026</v>
      </c>
      <c r="H1226" s="23">
        <f>ROUND(IF($A1226 ='Inflation Constants Table'!$E$1,E1226,E1226*(_xlfn.XLOOKUP($A1226,'Inflation Constants Table'!$A:$A,'Inflation Constants Table'!$B:$B,0))),0)</f>
        <v>0</v>
      </c>
      <c r="I1226" s="23">
        <f>ROUND(IF($A1226 ='Inflation Constants Table'!$E$1,F1226,F1226*(_xlfn.XLOOKUP($A1226,'Inflation Constants Table'!$A:$A,'Inflation Constants Table'!$B:$B,0))),0)</f>
        <v>132327</v>
      </c>
      <c r="J1226" s="23">
        <f>ROUND(IF($A1226 ='Inflation Constants Table'!$E$1,G1226,G1226*(_xlfn.XLOOKUP($A1226,'Inflation Constants Table'!$A:$A,'Inflation Constants Table'!$B:$B,0))),0)</f>
        <v>132327</v>
      </c>
      <c r="K1226" s="19">
        <f t="shared" si="59"/>
        <v>0</v>
      </c>
      <c r="L1226" s="73">
        <f>_xlfn.XLOOKUP(A1226,'SAPD GF as Pct of COSA GF'!A:A,'SAPD GF as Pct of COSA GF'!C:C)</f>
        <v>1682584782</v>
      </c>
      <c r="M1226" s="19">
        <f t="shared" si="60"/>
        <v>7.8645071211633002E-5</v>
      </c>
    </row>
    <row r="1227" spans="1:13">
      <c r="A1227">
        <v>2024</v>
      </c>
      <c r="B1227" t="s">
        <v>224</v>
      </c>
      <c r="C1227" t="s">
        <v>90</v>
      </c>
      <c r="D1227" s="25" t="s">
        <v>91</v>
      </c>
      <c r="F1227" s="65">
        <v>12203346</v>
      </c>
      <c r="G1227" s="65">
        <f t="shared" si="58"/>
        <v>12203346</v>
      </c>
      <c r="H1227" s="23">
        <f>ROUND(IF($A1227 ='Inflation Constants Table'!$E$1,E1227,E1227*(_xlfn.XLOOKUP($A1227,'Inflation Constants Table'!$A:$A,'Inflation Constants Table'!$B:$B,0))),0)</f>
        <v>0</v>
      </c>
      <c r="I1227" s="23">
        <f>ROUND(IF($A1227 ='Inflation Constants Table'!$E$1,F1227,F1227*(_xlfn.XLOOKUP($A1227,'Inflation Constants Table'!$A:$A,'Inflation Constants Table'!$B:$B,0))),0)</f>
        <v>12813513</v>
      </c>
      <c r="J1227" s="23">
        <f>ROUND(IF($A1227 ='Inflation Constants Table'!$E$1,G1227,G1227*(_xlfn.XLOOKUP($A1227,'Inflation Constants Table'!$A:$A,'Inflation Constants Table'!$B:$B,0))),0)</f>
        <v>12813513</v>
      </c>
      <c r="K1227" s="19">
        <f t="shared" si="59"/>
        <v>0</v>
      </c>
      <c r="L1227" s="73">
        <f>_xlfn.XLOOKUP(A1227,'SAPD GF as Pct of COSA GF'!A:A,'SAPD GF as Pct of COSA GF'!C:C)</f>
        <v>1682584782</v>
      </c>
      <c r="M1227" s="19">
        <f t="shared" si="60"/>
        <v>7.6153743556204353E-3</v>
      </c>
    </row>
    <row r="1228" spans="1:13">
      <c r="A1228">
        <v>2024</v>
      </c>
      <c r="B1228" t="s">
        <v>224</v>
      </c>
      <c r="C1228" t="s">
        <v>90</v>
      </c>
      <c r="D1228" s="25" t="s">
        <v>128</v>
      </c>
      <c r="F1228" s="65">
        <v>607493</v>
      </c>
      <c r="G1228" s="65">
        <f t="shared" si="58"/>
        <v>607493</v>
      </c>
      <c r="H1228" s="23">
        <f>ROUND(IF($A1228 ='Inflation Constants Table'!$E$1,E1228,E1228*(_xlfn.XLOOKUP($A1228,'Inflation Constants Table'!$A:$A,'Inflation Constants Table'!$B:$B,0))),0)</f>
        <v>0</v>
      </c>
      <c r="I1228" s="23">
        <f>ROUND(IF($A1228 ='Inflation Constants Table'!$E$1,F1228,F1228*(_xlfn.XLOOKUP($A1228,'Inflation Constants Table'!$A:$A,'Inflation Constants Table'!$B:$B,0))),0)</f>
        <v>637868</v>
      </c>
      <c r="J1228" s="23">
        <f>ROUND(IF($A1228 ='Inflation Constants Table'!$E$1,G1228,G1228*(_xlfn.XLOOKUP($A1228,'Inflation Constants Table'!$A:$A,'Inflation Constants Table'!$B:$B,0))),0)</f>
        <v>637868</v>
      </c>
      <c r="K1228" s="19">
        <f t="shared" si="59"/>
        <v>0</v>
      </c>
      <c r="L1228" s="73">
        <f>_xlfn.XLOOKUP(A1228,'SAPD GF as Pct of COSA GF'!A:A,'SAPD GF as Pct of COSA GF'!C:C)</f>
        <v>1682584782</v>
      </c>
      <c r="M1228" s="19">
        <f t="shared" si="60"/>
        <v>3.791000648667462E-4</v>
      </c>
    </row>
    <row r="1229" spans="1:13">
      <c r="A1229">
        <v>2024</v>
      </c>
      <c r="B1229" t="s">
        <v>224</v>
      </c>
      <c r="C1229" t="s">
        <v>90</v>
      </c>
      <c r="D1229" s="25" t="s">
        <v>220</v>
      </c>
      <c r="F1229" s="65">
        <v>0</v>
      </c>
      <c r="G1229" s="65">
        <f t="shared" si="58"/>
        <v>0</v>
      </c>
      <c r="H1229" s="23">
        <f>ROUND(IF($A1229 ='Inflation Constants Table'!$E$1,E1229,E1229*(_xlfn.XLOOKUP($A1229,'Inflation Constants Table'!$A:$A,'Inflation Constants Table'!$B:$B,0))),0)</f>
        <v>0</v>
      </c>
      <c r="I1229" s="23">
        <f>ROUND(IF($A1229 ='Inflation Constants Table'!$E$1,F1229,F1229*(_xlfn.XLOOKUP($A1229,'Inflation Constants Table'!$A:$A,'Inflation Constants Table'!$B:$B,0))),0)</f>
        <v>0</v>
      </c>
      <c r="J1229" s="23">
        <f>ROUND(IF($A1229 ='Inflation Constants Table'!$E$1,G1229,G1229*(_xlfn.XLOOKUP($A1229,'Inflation Constants Table'!$A:$A,'Inflation Constants Table'!$B:$B,0))),0)</f>
        <v>0</v>
      </c>
      <c r="K1229" s="19">
        <f t="shared" si="59"/>
        <v>0</v>
      </c>
      <c r="L1229" s="73">
        <f>_xlfn.XLOOKUP(A1229,'SAPD GF as Pct of COSA GF'!A:A,'SAPD GF as Pct of COSA GF'!C:C)</f>
        <v>1682584782</v>
      </c>
      <c r="M1229" s="19">
        <f t="shared" si="60"/>
        <v>0</v>
      </c>
    </row>
    <row r="1230" spans="1:13">
      <c r="A1230">
        <v>2024</v>
      </c>
      <c r="B1230" t="s">
        <v>224</v>
      </c>
      <c r="C1230" t="s">
        <v>90</v>
      </c>
      <c r="D1230" s="25" t="s">
        <v>127</v>
      </c>
      <c r="F1230" s="65">
        <v>193550</v>
      </c>
      <c r="G1230" s="65">
        <f t="shared" si="58"/>
        <v>193550</v>
      </c>
      <c r="H1230" s="23">
        <f>ROUND(IF($A1230 ='Inflation Constants Table'!$E$1,E1230,E1230*(_xlfn.XLOOKUP($A1230,'Inflation Constants Table'!$A:$A,'Inflation Constants Table'!$B:$B,0))),0)</f>
        <v>0</v>
      </c>
      <c r="I1230" s="23">
        <f>ROUND(IF($A1230 ='Inflation Constants Table'!$E$1,F1230,F1230*(_xlfn.XLOOKUP($A1230,'Inflation Constants Table'!$A:$A,'Inflation Constants Table'!$B:$B,0))),0)</f>
        <v>203228</v>
      </c>
      <c r="J1230" s="23">
        <f>ROUND(IF($A1230 ='Inflation Constants Table'!$E$1,G1230,G1230*(_xlfn.XLOOKUP($A1230,'Inflation Constants Table'!$A:$A,'Inflation Constants Table'!$B:$B,0))),0)</f>
        <v>203228</v>
      </c>
      <c r="K1230" s="19">
        <f t="shared" si="59"/>
        <v>0</v>
      </c>
      <c r="L1230" s="73">
        <f>_xlfn.XLOOKUP(A1230,'SAPD GF as Pct of COSA GF'!A:A,'SAPD GF as Pct of COSA GF'!C:C)</f>
        <v>1682584782</v>
      </c>
      <c r="M1230" s="19">
        <f t="shared" si="60"/>
        <v>1.2078321530902804E-4</v>
      </c>
    </row>
    <row r="1231" spans="1:13">
      <c r="A1231">
        <v>2024</v>
      </c>
      <c r="B1231" t="s">
        <v>224</v>
      </c>
      <c r="C1231" t="s">
        <v>90</v>
      </c>
      <c r="D1231" s="25" t="s">
        <v>98</v>
      </c>
      <c r="F1231" s="65">
        <v>18500</v>
      </c>
      <c r="G1231" s="65">
        <f t="shared" si="58"/>
        <v>18500</v>
      </c>
      <c r="H1231" s="23">
        <f>ROUND(IF($A1231 ='Inflation Constants Table'!$E$1,E1231,E1231*(_xlfn.XLOOKUP($A1231,'Inflation Constants Table'!$A:$A,'Inflation Constants Table'!$B:$B,0))),0)</f>
        <v>0</v>
      </c>
      <c r="I1231" s="23">
        <f>ROUND(IF($A1231 ='Inflation Constants Table'!$E$1,F1231,F1231*(_xlfn.XLOOKUP($A1231,'Inflation Constants Table'!$A:$A,'Inflation Constants Table'!$B:$B,0))),0)</f>
        <v>19425</v>
      </c>
      <c r="J1231" s="23">
        <f>ROUND(IF($A1231 ='Inflation Constants Table'!$E$1,G1231,G1231*(_xlfn.XLOOKUP($A1231,'Inflation Constants Table'!$A:$A,'Inflation Constants Table'!$B:$B,0))),0)</f>
        <v>19425</v>
      </c>
      <c r="K1231" s="19">
        <f t="shared" si="59"/>
        <v>0</v>
      </c>
      <c r="L1231" s="73">
        <f>_xlfn.XLOOKUP(A1231,'SAPD GF as Pct of COSA GF'!A:A,'SAPD GF as Pct of COSA GF'!C:C)</f>
        <v>1682584782</v>
      </c>
      <c r="M1231" s="19">
        <f t="shared" si="60"/>
        <v>1.1544737720087141E-5</v>
      </c>
    </row>
    <row r="1232" spans="1:13">
      <c r="A1232">
        <v>2024</v>
      </c>
      <c r="B1232" t="s">
        <v>224</v>
      </c>
      <c r="C1232" t="s">
        <v>90</v>
      </c>
      <c r="D1232" s="25" t="s">
        <v>122</v>
      </c>
      <c r="F1232" s="65">
        <v>1675378</v>
      </c>
      <c r="G1232" s="65">
        <f t="shared" si="58"/>
        <v>1675378</v>
      </c>
      <c r="H1232" s="23">
        <f>ROUND(IF($A1232 ='Inflation Constants Table'!$E$1,E1232,E1232*(_xlfn.XLOOKUP($A1232,'Inflation Constants Table'!$A:$A,'Inflation Constants Table'!$B:$B,0))),0)</f>
        <v>0</v>
      </c>
      <c r="I1232" s="23">
        <f>ROUND(IF($A1232 ='Inflation Constants Table'!$E$1,F1232,F1232*(_xlfn.XLOOKUP($A1232,'Inflation Constants Table'!$A:$A,'Inflation Constants Table'!$B:$B,0))),0)</f>
        <v>1759147</v>
      </c>
      <c r="J1232" s="23">
        <f>ROUND(IF($A1232 ='Inflation Constants Table'!$E$1,G1232,G1232*(_xlfn.XLOOKUP($A1232,'Inflation Constants Table'!$A:$A,'Inflation Constants Table'!$B:$B,0))),0)</f>
        <v>1759147</v>
      </c>
      <c r="K1232" s="19">
        <f t="shared" si="59"/>
        <v>0</v>
      </c>
      <c r="L1232" s="73">
        <f>_xlfn.XLOOKUP(A1232,'SAPD GF as Pct of COSA GF'!A:A,'SAPD GF as Pct of COSA GF'!C:C)</f>
        <v>1682584782</v>
      </c>
      <c r="M1232" s="19">
        <f t="shared" si="60"/>
        <v>1.0455027400812424E-3</v>
      </c>
    </row>
    <row r="1233" spans="1:13">
      <c r="A1233">
        <v>2024</v>
      </c>
      <c r="B1233" t="s">
        <v>224</v>
      </c>
      <c r="C1233" t="s">
        <v>90</v>
      </c>
      <c r="D1233" s="25" t="s">
        <v>129</v>
      </c>
      <c r="F1233" s="65">
        <v>-308165</v>
      </c>
      <c r="G1233" s="65">
        <f t="shared" si="58"/>
        <v>-308165</v>
      </c>
      <c r="H1233" s="23">
        <f>ROUND(IF($A1233 ='Inflation Constants Table'!$E$1,E1233,E1233*(_xlfn.XLOOKUP($A1233,'Inflation Constants Table'!$A:$A,'Inflation Constants Table'!$B:$B,0))),0)</f>
        <v>0</v>
      </c>
      <c r="I1233" s="23">
        <f>ROUND(IF($A1233 ='Inflation Constants Table'!$E$1,F1233,F1233*(_xlfn.XLOOKUP($A1233,'Inflation Constants Table'!$A:$A,'Inflation Constants Table'!$B:$B,0))),0)</f>
        <v>-323573</v>
      </c>
      <c r="J1233" s="23">
        <f>ROUND(IF($A1233 ='Inflation Constants Table'!$E$1,G1233,G1233*(_xlfn.XLOOKUP($A1233,'Inflation Constants Table'!$A:$A,'Inflation Constants Table'!$B:$B,0))),0)</f>
        <v>-323573</v>
      </c>
      <c r="K1233" s="19">
        <f t="shared" si="59"/>
        <v>0</v>
      </c>
      <c r="L1233" s="73">
        <f>_xlfn.XLOOKUP(A1233,'SAPD GF as Pct of COSA GF'!A:A,'SAPD GF as Pct of COSA GF'!C:C)</f>
        <v>1682584782</v>
      </c>
      <c r="M1233" s="19">
        <f t="shared" si="60"/>
        <v>-1.9230710004127449E-4</v>
      </c>
    </row>
    <row r="1234" spans="1:13">
      <c r="A1234">
        <v>2024</v>
      </c>
      <c r="B1234" s="62" t="s">
        <v>224</v>
      </c>
      <c r="C1234" s="62" t="s">
        <v>90</v>
      </c>
      <c r="D1234" s="61" t="s">
        <v>95</v>
      </c>
      <c r="E1234" s="66"/>
      <c r="F1234" s="65">
        <v>96856</v>
      </c>
      <c r="G1234" s="65">
        <f t="shared" si="58"/>
        <v>96856</v>
      </c>
      <c r="H1234" s="23">
        <f>ROUND(IF($A1234 ='Inflation Constants Table'!$E$1,E1234,E1234*(_xlfn.XLOOKUP($A1234,'Inflation Constants Table'!$A:$A,'Inflation Constants Table'!$B:$B,0))),0)</f>
        <v>0</v>
      </c>
      <c r="I1234" s="23">
        <f>ROUND(IF($A1234 ='Inflation Constants Table'!$E$1,F1234,F1234*(_xlfn.XLOOKUP($A1234,'Inflation Constants Table'!$A:$A,'Inflation Constants Table'!$B:$B,0))),0)</f>
        <v>101699</v>
      </c>
      <c r="J1234" s="23">
        <f>ROUND(IF($A1234 ='Inflation Constants Table'!$E$1,G1234,G1234*(_xlfn.XLOOKUP($A1234,'Inflation Constants Table'!$A:$A,'Inflation Constants Table'!$B:$B,0))),0)</f>
        <v>101699</v>
      </c>
      <c r="K1234" s="19">
        <f t="shared" si="59"/>
        <v>0</v>
      </c>
      <c r="L1234" s="73">
        <f>_xlfn.XLOOKUP(A1234,'SAPD GF as Pct of COSA GF'!A:A,'SAPD GF as Pct of COSA GF'!C:C)</f>
        <v>1682584782</v>
      </c>
      <c r="M1234" s="19">
        <f t="shared" si="60"/>
        <v>6.044212516834709E-5</v>
      </c>
    </row>
    <row r="1235" spans="1:13">
      <c r="A1235">
        <v>2025</v>
      </c>
      <c r="B1235" t="s">
        <v>224</v>
      </c>
      <c r="C1235" t="s">
        <v>90</v>
      </c>
      <c r="D1235" s="25" t="s">
        <v>214</v>
      </c>
      <c r="F1235" s="65">
        <v>0</v>
      </c>
      <c r="G1235" s="65">
        <f t="shared" si="58"/>
        <v>0</v>
      </c>
      <c r="H1235" s="23">
        <f>ROUND(IF($A1235 ='Inflation Constants Table'!$E$1,E1235,E1235*(_xlfn.XLOOKUP($A1235,'Inflation Constants Table'!$A:$A,'Inflation Constants Table'!$B:$B,0))),0)</f>
        <v>0</v>
      </c>
      <c r="I1235" s="23">
        <f>ROUND(IF($A1235 ='Inflation Constants Table'!$E$1,F1235,F1235*(_xlfn.XLOOKUP($A1235,'Inflation Constants Table'!$A:$A,'Inflation Constants Table'!$B:$B,0))),0)</f>
        <v>0</v>
      </c>
      <c r="J1235" s="23">
        <f>ROUND(IF($A1235 ='Inflation Constants Table'!$E$1,G1235,G1235*(_xlfn.XLOOKUP($A1235,'Inflation Constants Table'!$A:$A,'Inflation Constants Table'!$B:$B,0))),0)</f>
        <v>0</v>
      </c>
      <c r="K1235" s="19">
        <f t="shared" si="59"/>
        <v>0</v>
      </c>
      <c r="L1235" s="73">
        <f>_xlfn.XLOOKUP(A1235,'SAPD GF as Pct of COSA GF'!A:A,'SAPD GF as Pct of COSA GF'!C:C)</f>
        <v>1701547788</v>
      </c>
      <c r="M1235" s="19">
        <f t="shared" si="60"/>
        <v>0</v>
      </c>
    </row>
    <row r="1236" spans="1:13">
      <c r="A1236">
        <v>2025</v>
      </c>
      <c r="B1236" t="s">
        <v>224</v>
      </c>
      <c r="C1236" t="s">
        <v>90</v>
      </c>
      <c r="D1236" s="25" t="s">
        <v>230</v>
      </c>
      <c r="F1236" s="65">
        <v>270913</v>
      </c>
      <c r="G1236" s="65">
        <f t="shared" si="58"/>
        <v>270913</v>
      </c>
      <c r="H1236" s="23">
        <f>ROUND(IF($A1236 ='Inflation Constants Table'!$E$1,E1236,E1236*(_xlfn.XLOOKUP($A1236,'Inflation Constants Table'!$A:$A,'Inflation Constants Table'!$B:$B,0))),0)</f>
        <v>0</v>
      </c>
      <c r="I1236" s="23">
        <f>ROUND(IF($A1236 ='Inflation Constants Table'!$E$1,F1236,F1236*(_xlfn.XLOOKUP($A1236,'Inflation Constants Table'!$A:$A,'Inflation Constants Table'!$B:$B,0))),0)</f>
        <v>276331</v>
      </c>
      <c r="J1236" s="23">
        <f>ROUND(IF($A1236 ='Inflation Constants Table'!$E$1,G1236,G1236*(_xlfn.XLOOKUP($A1236,'Inflation Constants Table'!$A:$A,'Inflation Constants Table'!$B:$B,0))),0)</f>
        <v>276331</v>
      </c>
      <c r="K1236" s="19">
        <f t="shared" si="59"/>
        <v>0</v>
      </c>
      <c r="L1236" s="73">
        <f>_xlfn.XLOOKUP(A1236,'SAPD GF as Pct of COSA GF'!A:A,'SAPD GF as Pct of COSA GF'!C:C)</f>
        <v>1701547788</v>
      </c>
      <c r="M1236" s="19">
        <f t="shared" si="60"/>
        <v>1.6239978797468838E-4</v>
      </c>
    </row>
    <row r="1237" spans="1:13">
      <c r="A1237">
        <v>2025</v>
      </c>
      <c r="B1237" t="s">
        <v>224</v>
      </c>
      <c r="C1237" t="s">
        <v>90</v>
      </c>
      <c r="D1237" s="25" t="s">
        <v>231</v>
      </c>
      <c r="F1237" s="65">
        <v>229514</v>
      </c>
      <c r="G1237" s="65">
        <f t="shared" si="58"/>
        <v>229514</v>
      </c>
      <c r="H1237" s="23">
        <f>ROUND(IF($A1237 ='Inflation Constants Table'!$E$1,E1237,E1237*(_xlfn.XLOOKUP($A1237,'Inflation Constants Table'!$A:$A,'Inflation Constants Table'!$B:$B,0))),0)</f>
        <v>0</v>
      </c>
      <c r="I1237" s="23">
        <f>ROUND(IF($A1237 ='Inflation Constants Table'!$E$1,F1237,F1237*(_xlfn.XLOOKUP($A1237,'Inflation Constants Table'!$A:$A,'Inflation Constants Table'!$B:$B,0))),0)</f>
        <v>234104</v>
      </c>
      <c r="J1237" s="23">
        <f>ROUND(IF($A1237 ='Inflation Constants Table'!$E$1,G1237,G1237*(_xlfn.XLOOKUP($A1237,'Inflation Constants Table'!$A:$A,'Inflation Constants Table'!$B:$B,0))),0)</f>
        <v>234104</v>
      </c>
      <c r="K1237" s="19">
        <f t="shared" si="59"/>
        <v>0</v>
      </c>
      <c r="L1237" s="73">
        <f>_xlfn.XLOOKUP(A1237,'SAPD GF as Pct of COSA GF'!A:A,'SAPD GF as Pct of COSA GF'!C:C)</f>
        <v>1701547788</v>
      </c>
      <c r="M1237" s="19">
        <f t="shared" si="60"/>
        <v>1.375829710167388E-4</v>
      </c>
    </row>
    <row r="1238" spans="1:13">
      <c r="A1238">
        <v>2025</v>
      </c>
      <c r="B1238" t="s">
        <v>224</v>
      </c>
      <c r="C1238" t="s">
        <v>90</v>
      </c>
      <c r="D1238" s="25" t="s">
        <v>126</v>
      </c>
      <c r="F1238" s="65">
        <v>1935362</v>
      </c>
      <c r="G1238" s="65">
        <f t="shared" si="58"/>
        <v>1935362</v>
      </c>
      <c r="H1238" s="23">
        <f>ROUND(IF($A1238 ='Inflation Constants Table'!$E$1,E1238,E1238*(_xlfn.XLOOKUP($A1238,'Inflation Constants Table'!$A:$A,'Inflation Constants Table'!$B:$B,0))),0)</f>
        <v>0</v>
      </c>
      <c r="I1238" s="23">
        <f>ROUND(IF($A1238 ='Inflation Constants Table'!$E$1,F1238,F1238*(_xlfn.XLOOKUP($A1238,'Inflation Constants Table'!$A:$A,'Inflation Constants Table'!$B:$B,0))),0)</f>
        <v>1974069</v>
      </c>
      <c r="J1238" s="23">
        <f>ROUND(IF($A1238 ='Inflation Constants Table'!$E$1,G1238,G1238*(_xlfn.XLOOKUP($A1238,'Inflation Constants Table'!$A:$A,'Inflation Constants Table'!$B:$B,0))),0)</f>
        <v>1974069</v>
      </c>
      <c r="K1238" s="19">
        <f t="shared" si="59"/>
        <v>0</v>
      </c>
      <c r="L1238" s="73">
        <f>_xlfn.XLOOKUP(A1238,'SAPD GF as Pct of COSA GF'!A:A,'SAPD GF as Pct of COSA GF'!C:C)</f>
        <v>1701547788</v>
      </c>
      <c r="M1238" s="19">
        <f t="shared" si="60"/>
        <v>1.1601607747498655E-3</v>
      </c>
    </row>
    <row r="1239" spans="1:13">
      <c r="A1239">
        <v>2025</v>
      </c>
      <c r="B1239" t="s">
        <v>224</v>
      </c>
      <c r="C1239" t="s">
        <v>90</v>
      </c>
      <c r="D1239" s="25" t="s">
        <v>100</v>
      </c>
      <c r="F1239" s="65">
        <v>962172</v>
      </c>
      <c r="G1239" s="65">
        <f t="shared" si="58"/>
        <v>962172</v>
      </c>
      <c r="H1239" s="23">
        <f>ROUND(IF($A1239 ='Inflation Constants Table'!$E$1,E1239,E1239*(_xlfn.XLOOKUP($A1239,'Inflation Constants Table'!$A:$A,'Inflation Constants Table'!$B:$B,0))),0)</f>
        <v>0</v>
      </c>
      <c r="I1239" s="23">
        <f>ROUND(IF($A1239 ='Inflation Constants Table'!$E$1,F1239,F1239*(_xlfn.XLOOKUP($A1239,'Inflation Constants Table'!$A:$A,'Inflation Constants Table'!$B:$B,0))),0)</f>
        <v>981415</v>
      </c>
      <c r="J1239" s="23">
        <f>ROUND(IF($A1239 ='Inflation Constants Table'!$E$1,G1239,G1239*(_xlfn.XLOOKUP($A1239,'Inflation Constants Table'!$A:$A,'Inflation Constants Table'!$B:$B,0))),0)</f>
        <v>981415</v>
      </c>
      <c r="K1239" s="19">
        <f t="shared" si="59"/>
        <v>0</v>
      </c>
      <c r="L1239" s="73">
        <f>_xlfn.XLOOKUP(A1239,'SAPD GF as Pct of COSA GF'!A:A,'SAPD GF as Pct of COSA GF'!C:C)</f>
        <v>1701547788</v>
      </c>
      <c r="M1239" s="19">
        <f t="shared" si="60"/>
        <v>5.7677780601951567E-4</v>
      </c>
    </row>
    <row r="1240" spans="1:13">
      <c r="A1240">
        <v>2025</v>
      </c>
      <c r="B1240" t="s">
        <v>224</v>
      </c>
      <c r="C1240" t="s">
        <v>90</v>
      </c>
      <c r="D1240" s="25" t="s">
        <v>111</v>
      </c>
      <c r="F1240" s="65">
        <v>8200</v>
      </c>
      <c r="G1240" s="65">
        <f t="shared" si="58"/>
        <v>8200</v>
      </c>
      <c r="H1240" s="23">
        <f>ROUND(IF($A1240 ='Inflation Constants Table'!$E$1,E1240,E1240*(_xlfn.XLOOKUP($A1240,'Inflation Constants Table'!$A:$A,'Inflation Constants Table'!$B:$B,0))),0)</f>
        <v>0</v>
      </c>
      <c r="I1240" s="23">
        <f>ROUND(IF($A1240 ='Inflation Constants Table'!$E$1,F1240,F1240*(_xlfn.XLOOKUP($A1240,'Inflation Constants Table'!$A:$A,'Inflation Constants Table'!$B:$B,0))),0)</f>
        <v>8364</v>
      </c>
      <c r="J1240" s="23">
        <f>ROUND(IF($A1240 ='Inflation Constants Table'!$E$1,G1240,G1240*(_xlfn.XLOOKUP($A1240,'Inflation Constants Table'!$A:$A,'Inflation Constants Table'!$B:$B,0))),0)</f>
        <v>8364</v>
      </c>
      <c r="K1240" s="19">
        <f t="shared" si="59"/>
        <v>0</v>
      </c>
      <c r="L1240" s="73">
        <f>_xlfn.XLOOKUP(A1240,'SAPD GF as Pct of COSA GF'!A:A,'SAPD GF as Pct of COSA GF'!C:C)</f>
        <v>1701547788</v>
      </c>
      <c r="M1240" s="19">
        <f t="shared" si="60"/>
        <v>4.915524594129119E-6</v>
      </c>
    </row>
    <row r="1241" spans="1:13">
      <c r="A1241">
        <v>2025</v>
      </c>
      <c r="B1241" t="s">
        <v>224</v>
      </c>
      <c r="C1241" t="s">
        <v>90</v>
      </c>
      <c r="D1241" s="25" t="s">
        <v>99</v>
      </c>
      <c r="F1241" s="65">
        <v>126200</v>
      </c>
      <c r="G1241" s="65">
        <f t="shared" si="58"/>
        <v>126200</v>
      </c>
      <c r="H1241" s="23">
        <f>ROUND(IF($A1241 ='Inflation Constants Table'!$E$1,E1241,E1241*(_xlfn.XLOOKUP($A1241,'Inflation Constants Table'!$A:$A,'Inflation Constants Table'!$B:$B,0))),0)</f>
        <v>0</v>
      </c>
      <c r="I1241" s="23">
        <f>ROUND(IF($A1241 ='Inflation Constants Table'!$E$1,F1241,F1241*(_xlfn.XLOOKUP($A1241,'Inflation Constants Table'!$A:$A,'Inflation Constants Table'!$B:$B,0))),0)</f>
        <v>128724</v>
      </c>
      <c r="J1241" s="23">
        <f>ROUND(IF($A1241 ='Inflation Constants Table'!$E$1,G1241,G1241*(_xlfn.XLOOKUP($A1241,'Inflation Constants Table'!$A:$A,'Inflation Constants Table'!$B:$B,0))),0)</f>
        <v>128724</v>
      </c>
      <c r="K1241" s="19">
        <f t="shared" si="59"/>
        <v>0</v>
      </c>
      <c r="L1241" s="73">
        <f>_xlfn.XLOOKUP(A1241,'SAPD GF as Pct of COSA GF'!A:A,'SAPD GF as Pct of COSA GF'!C:C)</f>
        <v>1701547788</v>
      </c>
      <c r="M1241" s="19">
        <f t="shared" si="60"/>
        <v>7.5651122412084726E-5</v>
      </c>
    </row>
    <row r="1242" spans="1:13">
      <c r="A1242">
        <v>2025</v>
      </c>
      <c r="B1242" t="s">
        <v>224</v>
      </c>
      <c r="C1242" t="s">
        <v>90</v>
      </c>
      <c r="D1242" s="25" t="s">
        <v>96</v>
      </c>
      <c r="F1242" s="65">
        <v>23400</v>
      </c>
      <c r="G1242" s="65">
        <f t="shared" si="58"/>
        <v>23400</v>
      </c>
      <c r="H1242" s="23">
        <f>ROUND(IF($A1242 ='Inflation Constants Table'!$E$1,E1242,E1242*(_xlfn.XLOOKUP($A1242,'Inflation Constants Table'!$A:$A,'Inflation Constants Table'!$B:$B,0))),0)</f>
        <v>0</v>
      </c>
      <c r="I1242" s="23">
        <f>ROUND(IF($A1242 ='Inflation Constants Table'!$E$1,F1242,F1242*(_xlfn.XLOOKUP($A1242,'Inflation Constants Table'!$A:$A,'Inflation Constants Table'!$B:$B,0))),0)</f>
        <v>23868</v>
      </c>
      <c r="J1242" s="23">
        <f>ROUND(IF($A1242 ='Inflation Constants Table'!$E$1,G1242,G1242*(_xlfn.XLOOKUP($A1242,'Inflation Constants Table'!$A:$A,'Inflation Constants Table'!$B:$B,0))),0)</f>
        <v>23868</v>
      </c>
      <c r="K1242" s="19">
        <f t="shared" si="59"/>
        <v>0</v>
      </c>
      <c r="L1242" s="73">
        <f>_xlfn.XLOOKUP(A1242,'SAPD GF as Pct of COSA GF'!A:A,'SAPD GF as Pct of COSA GF'!C:C)</f>
        <v>1701547788</v>
      </c>
      <c r="M1242" s="19">
        <f t="shared" si="60"/>
        <v>1.4027228719831875E-5</v>
      </c>
    </row>
    <row r="1243" spans="1:13">
      <c r="A1243">
        <v>2025</v>
      </c>
      <c r="B1243" t="s">
        <v>224</v>
      </c>
      <c r="C1243" t="s">
        <v>90</v>
      </c>
      <c r="D1243" s="25" t="s">
        <v>102</v>
      </c>
      <c r="F1243" s="65">
        <v>12552</v>
      </c>
      <c r="G1243" s="65">
        <f t="shared" si="58"/>
        <v>12552</v>
      </c>
      <c r="H1243" s="23">
        <f>ROUND(IF($A1243 ='Inflation Constants Table'!$E$1,E1243,E1243*(_xlfn.XLOOKUP($A1243,'Inflation Constants Table'!$A:$A,'Inflation Constants Table'!$B:$B,0))),0)</f>
        <v>0</v>
      </c>
      <c r="I1243" s="23">
        <f>ROUND(IF($A1243 ='Inflation Constants Table'!$E$1,F1243,F1243*(_xlfn.XLOOKUP($A1243,'Inflation Constants Table'!$A:$A,'Inflation Constants Table'!$B:$B,0))),0)</f>
        <v>12803</v>
      </c>
      <c r="J1243" s="23">
        <f>ROUND(IF($A1243 ='Inflation Constants Table'!$E$1,G1243,G1243*(_xlfn.XLOOKUP($A1243,'Inflation Constants Table'!$A:$A,'Inflation Constants Table'!$B:$B,0))),0)</f>
        <v>12803</v>
      </c>
      <c r="K1243" s="19">
        <f t="shared" si="59"/>
        <v>0</v>
      </c>
      <c r="L1243" s="73">
        <f>_xlfn.XLOOKUP(A1243,'SAPD GF as Pct of COSA GF'!A:A,'SAPD GF as Pct of COSA GF'!C:C)</f>
        <v>1701547788</v>
      </c>
      <c r="M1243" s="19">
        <f t="shared" si="60"/>
        <v>7.5243258463217489E-6</v>
      </c>
    </row>
    <row r="1244" spans="1:13">
      <c r="A1244">
        <v>2025</v>
      </c>
      <c r="B1244" t="s">
        <v>224</v>
      </c>
      <c r="C1244" t="s">
        <v>90</v>
      </c>
      <c r="D1244" s="25" t="s">
        <v>93</v>
      </c>
      <c r="F1244" s="65">
        <v>286028</v>
      </c>
      <c r="G1244" s="65">
        <f t="shared" si="58"/>
        <v>286028</v>
      </c>
      <c r="H1244" s="23">
        <f>ROUND(IF($A1244 ='Inflation Constants Table'!$E$1,E1244,E1244*(_xlfn.XLOOKUP($A1244,'Inflation Constants Table'!$A:$A,'Inflation Constants Table'!$B:$B,0))),0)</f>
        <v>0</v>
      </c>
      <c r="I1244" s="23">
        <f>ROUND(IF($A1244 ='Inflation Constants Table'!$E$1,F1244,F1244*(_xlfn.XLOOKUP($A1244,'Inflation Constants Table'!$A:$A,'Inflation Constants Table'!$B:$B,0))),0)</f>
        <v>291749</v>
      </c>
      <c r="J1244" s="23">
        <f>ROUND(IF($A1244 ='Inflation Constants Table'!$E$1,G1244,G1244*(_xlfn.XLOOKUP($A1244,'Inflation Constants Table'!$A:$A,'Inflation Constants Table'!$B:$B,0))),0)</f>
        <v>291749</v>
      </c>
      <c r="K1244" s="19">
        <f t="shared" si="59"/>
        <v>0</v>
      </c>
      <c r="L1244" s="73">
        <f>_xlfn.XLOOKUP(A1244,'SAPD GF as Pct of COSA GF'!A:A,'SAPD GF as Pct of COSA GF'!C:C)</f>
        <v>1701547788</v>
      </c>
      <c r="M1244" s="19">
        <f t="shared" si="60"/>
        <v>1.714609498819436E-4</v>
      </c>
    </row>
    <row r="1245" spans="1:13">
      <c r="A1245">
        <v>2025</v>
      </c>
      <c r="B1245" t="s">
        <v>224</v>
      </c>
      <c r="C1245" t="s">
        <v>90</v>
      </c>
      <c r="D1245" s="25" t="s">
        <v>104</v>
      </c>
      <c r="F1245" s="65">
        <v>126026</v>
      </c>
      <c r="G1245" s="65">
        <f t="shared" si="58"/>
        <v>126026</v>
      </c>
      <c r="H1245" s="23">
        <f>ROUND(IF($A1245 ='Inflation Constants Table'!$E$1,E1245,E1245*(_xlfn.XLOOKUP($A1245,'Inflation Constants Table'!$A:$A,'Inflation Constants Table'!$B:$B,0))),0)</f>
        <v>0</v>
      </c>
      <c r="I1245" s="23">
        <f>ROUND(IF($A1245 ='Inflation Constants Table'!$E$1,F1245,F1245*(_xlfn.XLOOKUP($A1245,'Inflation Constants Table'!$A:$A,'Inflation Constants Table'!$B:$B,0))),0)</f>
        <v>128547</v>
      </c>
      <c r="J1245" s="23">
        <f>ROUND(IF($A1245 ='Inflation Constants Table'!$E$1,G1245,G1245*(_xlfn.XLOOKUP($A1245,'Inflation Constants Table'!$A:$A,'Inflation Constants Table'!$B:$B,0))),0)</f>
        <v>128547</v>
      </c>
      <c r="K1245" s="19">
        <f t="shared" si="59"/>
        <v>0</v>
      </c>
      <c r="L1245" s="73">
        <f>_xlfn.XLOOKUP(A1245,'SAPD GF as Pct of COSA GF'!A:A,'SAPD GF as Pct of COSA GF'!C:C)</f>
        <v>1701547788</v>
      </c>
      <c r="M1245" s="19">
        <f t="shared" si="60"/>
        <v>7.5547099474117149E-5</v>
      </c>
    </row>
    <row r="1246" spans="1:13">
      <c r="A1246">
        <v>2025</v>
      </c>
      <c r="B1246" t="s">
        <v>224</v>
      </c>
      <c r="C1246" t="s">
        <v>90</v>
      </c>
      <c r="D1246" s="25" t="s">
        <v>91</v>
      </c>
      <c r="F1246" s="65">
        <v>13596458</v>
      </c>
      <c r="G1246" s="65">
        <f t="shared" si="58"/>
        <v>13596458</v>
      </c>
      <c r="H1246" s="23">
        <f>ROUND(IF($A1246 ='Inflation Constants Table'!$E$1,E1246,E1246*(_xlfn.XLOOKUP($A1246,'Inflation Constants Table'!$A:$A,'Inflation Constants Table'!$B:$B,0))),0)</f>
        <v>0</v>
      </c>
      <c r="I1246" s="23">
        <f>ROUND(IF($A1246 ='Inflation Constants Table'!$E$1,F1246,F1246*(_xlfn.XLOOKUP($A1246,'Inflation Constants Table'!$A:$A,'Inflation Constants Table'!$B:$B,0))),0)</f>
        <v>13868387</v>
      </c>
      <c r="J1246" s="23">
        <f>ROUND(IF($A1246 ='Inflation Constants Table'!$E$1,G1246,G1246*(_xlfn.XLOOKUP($A1246,'Inflation Constants Table'!$A:$A,'Inflation Constants Table'!$B:$B,0))),0)</f>
        <v>13868387</v>
      </c>
      <c r="K1246" s="19">
        <f t="shared" si="59"/>
        <v>0</v>
      </c>
      <c r="L1246" s="73">
        <f>_xlfn.XLOOKUP(A1246,'SAPD GF as Pct of COSA GF'!A:A,'SAPD GF as Pct of COSA GF'!C:C)</f>
        <v>1701547788</v>
      </c>
      <c r="M1246" s="19">
        <f t="shared" si="60"/>
        <v>8.1504540147537725E-3</v>
      </c>
    </row>
    <row r="1247" spans="1:13">
      <c r="A1247">
        <v>2025</v>
      </c>
      <c r="B1247" t="s">
        <v>224</v>
      </c>
      <c r="C1247" t="s">
        <v>90</v>
      </c>
      <c r="D1247" s="25" t="s">
        <v>128</v>
      </c>
      <c r="F1247" s="65">
        <v>562994</v>
      </c>
      <c r="G1247" s="65">
        <f t="shared" si="58"/>
        <v>562994</v>
      </c>
      <c r="H1247" s="23">
        <f>ROUND(IF($A1247 ='Inflation Constants Table'!$E$1,E1247,E1247*(_xlfn.XLOOKUP($A1247,'Inflation Constants Table'!$A:$A,'Inflation Constants Table'!$B:$B,0))),0)</f>
        <v>0</v>
      </c>
      <c r="I1247" s="23">
        <f>ROUND(IF($A1247 ='Inflation Constants Table'!$E$1,F1247,F1247*(_xlfn.XLOOKUP($A1247,'Inflation Constants Table'!$A:$A,'Inflation Constants Table'!$B:$B,0))),0)</f>
        <v>574254</v>
      </c>
      <c r="J1247" s="23">
        <f>ROUND(IF($A1247 ='Inflation Constants Table'!$E$1,G1247,G1247*(_xlfn.XLOOKUP($A1247,'Inflation Constants Table'!$A:$A,'Inflation Constants Table'!$B:$B,0))),0)</f>
        <v>574254</v>
      </c>
      <c r="K1247" s="19">
        <f t="shared" si="59"/>
        <v>0</v>
      </c>
      <c r="L1247" s="73">
        <f>_xlfn.XLOOKUP(A1247,'SAPD GF as Pct of COSA GF'!A:A,'SAPD GF as Pct of COSA GF'!C:C)</f>
        <v>1701547788</v>
      </c>
      <c r="M1247" s="19">
        <f t="shared" si="60"/>
        <v>3.3748919898099271E-4</v>
      </c>
    </row>
    <row r="1248" spans="1:13">
      <c r="A1248">
        <v>2025</v>
      </c>
      <c r="B1248" t="s">
        <v>224</v>
      </c>
      <c r="C1248" t="s">
        <v>90</v>
      </c>
      <c r="D1248" s="25" t="s">
        <v>220</v>
      </c>
      <c r="F1248" s="65">
        <v>0</v>
      </c>
      <c r="G1248" s="65">
        <f t="shared" si="58"/>
        <v>0</v>
      </c>
      <c r="H1248" s="23">
        <f>ROUND(IF($A1248 ='Inflation Constants Table'!$E$1,E1248,E1248*(_xlfn.XLOOKUP($A1248,'Inflation Constants Table'!$A:$A,'Inflation Constants Table'!$B:$B,0))),0)</f>
        <v>0</v>
      </c>
      <c r="I1248" s="23">
        <f>ROUND(IF($A1248 ='Inflation Constants Table'!$E$1,F1248,F1248*(_xlfn.XLOOKUP($A1248,'Inflation Constants Table'!$A:$A,'Inflation Constants Table'!$B:$B,0))),0)</f>
        <v>0</v>
      </c>
      <c r="J1248" s="23">
        <f>ROUND(IF($A1248 ='Inflation Constants Table'!$E$1,G1248,G1248*(_xlfn.XLOOKUP($A1248,'Inflation Constants Table'!$A:$A,'Inflation Constants Table'!$B:$B,0))),0)</f>
        <v>0</v>
      </c>
      <c r="K1248" s="19">
        <f t="shared" si="59"/>
        <v>0</v>
      </c>
      <c r="L1248" s="73">
        <f>_xlfn.XLOOKUP(A1248,'SAPD GF as Pct of COSA GF'!A:A,'SAPD GF as Pct of COSA GF'!C:C)</f>
        <v>1701547788</v>
      </c>
      <c r="M1248" s="19">
        <f t="shared" si="60"/>
        <v>0</v>
      </c>
    </row>
    <row r="1249" spans="1:13">
      <c r="A1249">
        <v>2025</v>
      </c>
      <c r="B1249" t="s">
        <v>224</v>
      </c>
      <c r="C1249" t="s">
        <v>90</v>
      </c>
      <c r="D1249" s="25" t="s">
        <v>127</v>
      </c>
      <c r="F1249" s="65">
        <v>233600</v>
      </c>
      <c r="G1249" s="65">
        <f t="shared" si="58"/>
        <v>233600</v>
      </c>
      <c r="H1249" s="23">
        <f>ROUND(IF($A1249 ='Inflation Constants Table'!$E$1,E1249,E1249*(_xlfn.XLOOKUP($A1249,'Inflation Constants Table'!$A:$A,'Inflation Constants Table'!$B:$B,0))),0)</f>
        <v>0</v>
      </c>
      <c r="I1249" s="23">
        <f>ROUND(IF($A1249 ='Inflation Constants Table'!$E$1,F1249,F1249*(_xlfn.XLOOKUP($A1249,'Inflation Constants Table'!$A:$A,'Inflation Constants Table'!$B:$B,0))),0)</f>
        <v>238272</v>
      </c>
      <c r="J1249" s="23">
        <f>ROUND(IF($A1249 ='Inflation Constants Table'!$E$1,G1249,G1249*(_xlfn.XLOOKUP($A1249,'Inflation Constants Table'!$A:$A,'Inflation Constants Table'!$B:$B,0))),0)</f>
        <v>238272</v>
      </c>
      <c r="K1249" s="19">
        <f t="shared" si="59"/>
        <v>0</v>
      </c>
      <c r="L1249" s="73">
        <f>_xlfn.XLOOKUP(A1249,'SAPD GF as Pct of COSA GF'!A:A,'SAPD GF as Pct of COSA GF'!C:C)</f>
        <v>1701547788</v>
      </c>
      <c r="M1249" s="19">
        <f t="shared" si="60"/>
        <v>1.4003250551080027E-4</v>
      </c>
    </row>
    <row r="1250" spans="1:13">
      <c r="A1250">
        <v>2025</v>
      </c>
      <c r="B1250" t="s">
        <v>224</v>
      </c>
      <c r="C1250" t="s">
        <v>90</v>
      </c>
      <c r="D1250" s="25" t="s">
        <v>98</v>
      </c>
      <c r="F1250" s="65">
        <v>18500</v>
      </c>
      <c r="G1250" s="65">
        <f t="shared" si="58"/>
        <v>18500</v>
      </c>
      <c r="H1250" s="23">
        <f>ROUND(IF($A1250 ='Inflation Constants Table'!$E$1,E1250,E1250*(_xlfn.XLOOKUP($A1250,'Inflation Constants Table'!$A:$A,'Inflation Constants Table'!$B:$B,0))),0)</f>
        <v>0</v>
      </c>
      <c r="I1250" s="23">
        <f>ROUND(IF($A1250 ='Inflation Constants Table'!$E$1,F1250,F1250*(_xlfn.XLOOKUP($A1250,'Inflation Constants Table'!$A:$A,'Inflation Constants Table'!$B:$B,0))),0)</f>
        <v>18870</v>
      </c>
      <c r="J1250" s="23">
        <f>ROUND(IF($A1250 ='Inflation Constants Table'!$E$1,G1250,G1250*(_xlfn.XLOOKUP($A1250,'Inflation Constants Table'!$A:$A,'Inflation Constants Table'!$B:$B,0))),0)</f>
        <v>18870</v>
      </c>
      <c r="K1250" s="19">
        <f t="shared" si="59"/>
        <v>0</v>
      </c>
      <c r="L1250" s="73">
        <f>_xlfn.XLOOKUP(A1250,'SAPD GF as Pct of COSA GF'!A:A,'SAPD GF as Pct of COSA GF'!C:C)</f>
        <v>1701547788</v>
      </c>
      <c r="M1250" s="19">
        <f t="shared" si="60"/>
        <v>1.1089903047730329E-5</v>
      </c>
    </row>
    <row r="1251" spans="1:13">
      <c r="A1251">
        <v>2025</v>
      </c>
      <c r="B1251" t="s">
        <v>224</v>
      </c>
      <c r="C1251" t="s">
        <v>90</v>
      </c>
      <c r="D1251" s="25" t="s">
        <v>122</v>
      </c>
      <c r="F1251" s="65">
        <v>1781573</v>
      </c>
      <c r="G1251" s="65">
        <f t="shared" si="58"/>
        <v>1781573</v>
      </c>
      <c r="H1251" s="23">
        <f>ROUND(IF($A1251 ='Inflation Constants Table'!$E$1,E1251,E1251*(_xlfn.XLOOKUP($A1251,'Inflation Constants Table'!$A:$A,'Inflation Constants Table'!$B:$B,0))),0)</f>
        <v>0</v>
      </c>
      <c r="I1251" s="23">
        <f>ROUND(IF($A1251 ='Inflation Constants Table'!$E$1,F1251,F1251*(_xlfn.XLOOKUP($A1251,'Inflation Constants Table'!$A:$A,'Inflation Constants Table'!$B:$B,0))),0)</f>
        <v>1817204</v>
      </c>
      <c r="J1251" s="23">
        <f>ROUND(IF($A1251 ='Inflation Constants Table'!$E$1,G1251,G1251*(_xlfn.XLOOKUP($A1251,'Inflation Constants Table'!$A:$A,'Inflation Constants Table'!$B:$B,0))),0)</f>
        <v>1817204</v>
      </c>
      <c r="K1251" s="19">
        <f t="shared" si="59"/>
        <v>0</v>
      </c>
      <c r="L1251" s="73">
        <f>_xlfn.XLOOKUP(A1251,'SAPD GF as Pct of COSA GF'!A:A,'SAPD GF as Pct of COSA GF'!C:C)</f>
        <v>1701547788</v>
      </c>
      <c r="M1251" s="19">
        <f t="shared" si="60"/>
        <v>1.0679711806013644E-3</v>
      </c>
    </row>
    <row r="1252" spans="1:13">
      <c r="A1252">
        <v>2025</v>
      </c>
      <c r="B1252" t="s">
        <v>224</v>
      </c>
      <c r="C1252" t="s">
        <v>90</v>
      </c>
      <c r="D1252" s="25" t="s">
        <v>129</v>
      </c>
      <c r="F1252" s="65">
        <v>-308165</v>
      </c>
      <c r="G1252" s="65">
        <f t="shared" si="58"/>
        <v>-308165</v>
      </c>
      <c r="H1252" s="23">
        <f>ROUND(IF($A1252 ='Inflation Constants Table'!$E$1,E1252,E1252*(_xlfn.XLOOKUP($A1252,'Inflation Constants Table'!$A:$A,'Inflation Constants Table'!$B:$B,0))),0)</f>
        <v>0</v>
      </c>
      <c r="I1252" s="23">
        <f>ROUND(IF($A1252 ='Inflation Constants Table'!$E$1,F1252,F1252*(_xlfn.XLOOKUP($A1252,'Inflation Constants Table'!$A:$A,'Inflation Constants Table'!$B:$B,0))),0)</f>
        <v>-314328</v>
      </c>
      <c r="J1252" s="23">
        <f>ROUND(IF($A1252 ='Inflation Constants Table'!$E$1,G1252,G1252*(_xlfn.XLOOKUP($A1252,'Inflation Constants Table'!$A:$A,'Inflation Constants Table'!$B:$B,0))),0)</f>
        <v>-314328</v>
      </c>
      <c r="K1252" s="19">
        <f t="shared" si="59"/>
        <v>0</v>
      </c>
      <c r="L1252" s="73">
        <f>_xlfn.XLOOKUP(A1252,'SAPD GF as Pct of COSA GF'!A:A,'SAPD GF as Pct of COSA GF'!C:C)</f>
        <v>1701547788</v>
      </c>
      <c r="M1252" s="19">
        <f t="shared" si="60"/>
        <v>-1.8473063302527711E-4</v>
      </c>
    </row>
    <row r="1253" spans="1:13">
      <c r="A1253">
        <v>2025</v>
      </c>
      <c r="B1253" s="62" t="s">
        <v>224</v>
      </c>
      <c r="C1253" s="62" t="s">
        <v>90</v>
      </c>
      <c r="D1253" s="61" t="s">
        <v>95</v>
      </c>
      <c r="E1253" s="66"/>
      <c r="F1253" s="65">
        <v>96856</v>
      </c>
      <c r="G1253" s="65">
        <f t="shared" si="58"/>
        <v>96856</v>
      </c>
      <c r="H1253" s="23">
        <f>ROUND(IF($A1253 ='Inflation Constants Table'!$E$1,E1253,E1253*(_xlfn.XLOOKUP($A1253,'Inflation Constants Table'!$A:$A,'Inflation Constants Table'!$B:$B,0))),0)</f>
        <v>0</v>
      </c>
      <c r="I1253" s="23">
        <f>ROUND(IF($A1253 ='Inflation Constants Table'!$E$1,F1253,F1253*(_xlfn.XLOOKUP($A1253,'Inflation Constants Table'!$A:$A,'Inflation Constants Table'!$B:$B,0))),0)</f>
        <v>98793</v>
      </c>
      <c r="J1253" s="23">
        <f>ROUND(IF($A1253 ='Inflation Constants Table'!$E$1,G1253,G1253*(_xlfn.XLOOKUP($A1253,'Inflation Constants Table'!$A:$A,'Inflation Constants Table'!$B:$B,0))),0)</f>
        <v>98793</v>
      </c>
      <c r="K1253" s="19">
        <f t="shared" si="59"/>
        <v>0</v>
      </c>
      <c r="L1253" s="73">
        <f>_xlfn.XLOOKUP(A1253,'SAPD GF as Pct of COSA GF'!A:A,'SAPD GF as Pct of COSA GF'!C:C)</f>
        <v>1701547788</v>
      </c>
      <c r="M1253" s="19">
        <f t="shared" si="60"/>
        <v>5.8060667291702298E-5</v>
      </c>
    </row>
    <row r="1254" spans="1:13">
      <c r="A1254">
        <v>2026</v>
      </c>
      <c r="B1254" t="s">
        <v>224</v>
      </c>
      <c r="C1254" t="s">
        <v>90</v>
      </c>
      <c r="D1254" s="25" t="s">
        <v>214</v>
      </c>
      <c r="F1254" s="65">
        <v>0</v>
      </c>
      <c r="G1254" s="65">
        <f t="shared" si="58"/>
        <v>0</v>
      </c>
      <c r="H1254" s="23">
        <f>ROUND(IF($A1254 ='Inflation Constants Table'!$E$1,E1254,E1254*(_xlfn.XLOOKUP($A1254,'Inflation Constants Table'!$A:$A,'Inflation Constants Table'!$B:$B,0))),0)</f>
        <v>0</v>
      </c>
      <c r="I1254" s="23">
        <f>ROUND(IF($A1254 ='Inflation Constants Table'!$E$1,F1254,F1254*(_xlfn.XLOOKUP($A1254,'Inflation Constants Table'!$A:$A,'Inflation Constants Table'!$B:$B,0))),0)</f>
        <v>0</v>
      </c>
      <c r="J1254" s="23">
        <f>ROUND(IF($A1254 ='Inflation Constants Table'!$E$1,G1254,G1254*(_xlfn.XLOOKUP($A1254,'Inflation Constants Table'!$A:$A,'Inflation Constants Table'!$B:$B,0))),0)</f>
        <v>0</v>
      </c>
      <c r="K1254" s="19">
        <f t="shared" si="59"/>
        <v>0</v>
      </c>
      <c r="L1254" s="73">
        <f>_xlfn.XLOOKUP(A1254,'SAPD GF as Pct of COSA GF'!A:A,'SAPD GF as Pct of COSA GF'!C:C)</f>
        <v>1695896847</v>
      </c>
      <c r="M1254" s="19">
        <f t="shared" si="60"/>
        <v>0</v>
      </c>
    </row>
    <row r="1255" spans="1:13">
      <c r="A1255">
        <v>2026</v>
      </c>
      <c r="B1255" t="s">
        <v>224</v>
      </c>
      <c r="C1255" t="s">
        <v>90</v>
      </c>
      <c r="D1255" s="25" t="s">
        <v>230</v>
      </c>
      <c r="F1255" s="65">
        <v>197921</v>
      </c>
      <c r="G1255" s="65">
        <f t="shared" si="58"/>
        <v>197921</v>
      </c>
      <c r="H1255" s="23">
        <f>ROUND(IF($A1255 ='Inflation Constants Table'!$E$1,E1255,E1255*(_xlfn.XLOOKUP($A1255,'Inflation Constants Table'!$A:$A,'Inflation Constants Table'!$B:$B,0))),0)</f>
        <v>0</v>
      </c>
      <c r="I1255" s="23">
        <f>ROUND(IF($A1255 ='Inflation Constants Table'!$E$1,F1255,F1255*(_xlfn.XLOOKUP($A1255,'Inflation Constants Table'!$A:$A,'Inflation Constants Table'!$B:$B,0))),0)</f>
        <v>197921</v>
      </c>
      <c r="J1255" s="23">
        <f>ROUND(IF($A1255 ='Inflation Constants Table'!$E$1,G1255,G1255*(_xlfn.XLOOKUP($A1255,'Inflation Constants Table'!$A:$A,'Inflation Constants Table'!$B:$B,0))),0)</f>
        <v>197921</v>
      </c>
      <c r="K1255" s="19">
        <f t="shared" si="59"/>
        <v>0</v>
      </c>
      <c r="L1255" s="73">
        <f>_xlfn.XLOOKUP(A1255,'SAPD GF as Pct of COSA GF'!A:A,'SAPD GF as Pct of COSA GF'!C:C)</f>
        <v>1695896847</v>
      </c>
      <c r="M1255" s="19">
        <f t="shared" si="60"/>
        <v>1.1670580103389979E-4</v>
      </c>
    </row>
    <row r="1256" spans="1:13">
      <c r="A1256">
        <v>2026</v>
      </c>
      <c r="B1256" t="s">
        <v>224</v>
      </c>
      <c r="C1256" t="s">
        <v>90</v>
      </c>
      <c r="D1256" s="25" t="s">
        <v>231</v>
      </c>
      <c r="F1256" s="65">
        <v>167676</v>
      </c>
      <c r="G1256" s="65">
        <f t="shared" si="58"/>
        <v>167676</v>
      </c>
      <c r="H1256" s="23">
        <f>ROUND(IF($A1256 ='Inflation Constants Table'!$E$1,E1256,E1256*(_xlfn.XLOOKUP($A1256,'Inflation Constants Table'!$A:$A,'Inflation Constants Table'!$B:$B,0))),0)</f>
        <v>0</v>
      </c>
      <c r="I1256" s="23">
        <f>ROUND(IF($A1256 ='Inflation Constants Table'!$E$1,F1256,F1256*(_xlfn.XLOOKUP($A1256,'Inflation Constants Table'!$A:$A,'Inflation Constants Table'!$B:$B,0))),0)</f>
        <v>167676</v>
      </c>
      <c r="J1256" s="23">
        <f>ROUND(IF($A1256 ='Inflation Constants Table'!$E$1,G1256,G1256*(_xlfn.XLOOKUP($A1256,'Inflation Constants Table'!$A:$A,'Inflation Constants Table'!$B:$B,0))),0)</f>
        <v>167676</v>
      </c>
      <c r="K1256" s="19">
        <f t="shared" si="59"/>
        <v>0</v>
      </c>
      <c r="L1256" s="73">
        <f>_xlfn.XLOOKUP(A1256,'SAPD GF as Pct of COSA GF'!A:A,'SAPD GF as Pct of COSA GF'!C:C)</f>
        <v>1695896847</v>
      </c>
      <c r="M1256" s="19">
        <f t="shared" si="60"/>
        <v>9.8871579540120465E-5</v>
      </c>
    </row>
    <row r="1257" spans="1:13">
      <c r="A1257">
        <v>2026</v>
      </c>
      <c r="B1257" t="s">
        <v>224</v>
      </c>
      <c r="C1257" t="s">
        <v>90</v>
      </c>
      <c r="D1257" s="25" t="s">
        <v>126</v>
      </c>
      <c r="F1257" s="65">
        <v>1663738</v>
      </c>
      <c r="G1257" s="65">
        <f t="shared" si="58"/>
        <v>1663738</v>
      </c>
      <c r="H1257" s="23">
        <f>ROUND(IF($A1257 ='Inflation Constants Table'!$E$1,E1257,E1257*(_xlfn.XLOOKUP($A1257,'Inflation Constants Table'!$A:$A,'Inflation Constants Table'!$B:$B,0))),0)</f>
        <v>0</v>
      </c>
      <c r="I1257" s="23">
        <f>ROUND(IF($A1257 ='Inflation Constants Table'!$E$1,F1257,F1257*(_xlfn.XLOOKUP($A1257,'Inflation Constants Table'!$A:$A,'Inflation Constants Table'!$B:$B,0))),0)</f>
        <v>1663738</v>
      </c>
      <c r="J1257" s="23">
        <f>ROUND(IF($A1257 ='Inflation Constants Table'!$E$1,G1257,G1257*(_xlfn.XLOOKUP($A1257,'Inflation Constants Table'!$A:$A,'Inflation Constants Table'!$B:$B,0))),0)</f>
        <v>1663738</v>
      </c>
      <c r="K1257" s="19">
        <f t="shared" si="59"/>
        <v>0</v>
      </c>
      <c r="L1257" s="73">
        <f>_xlfn.XLOOKUP(A1257,'SAPD GF as Pct of COSA GF'!A:A,'SAPD GF as Pct of COSA GF'!C:C)</f>
        <v>1695896847</v>
      </c>
      <c r="M1257" s="19">
        <f t="shared" si="60"/>
        <v>9.8103726234476563E-4</v>
      </c>
    </row>
    <row r="1258" spans="1:13">
      <c r="A1258">
        <v>2026</v>
      </c>
      <c r="B1258" t="s">
        <v>224</v>
      </c>
      <c r="C1258" t="s">
        <v>90</v>
      </c>
      <c r="D1258" s="25" t="s">
        <v>100</v>
      </c>
      <c r="F1258" s="65">
        <v>818971</v>
      </c>
      <c r="G1258" s="65">
        <f t="shared" si="58"/>
        <v>818971</v>
      </c>
      <c r="H1258" s="23">
        <f>ROUND(IF($A1258 ='Inflation Constants Table'!$E$1,E1258,E1258*(_xlfn.XLOOKUP($A1258,'Inflation Constants Table'!$A:$A,'Inflation Constants Table'!$B:$B,0))),0)</f>
        <v>0</v>
      </c>
      <c r="I1258" s="23">
        <f>ROUND(IF($A1258 ='Inflation Constants Table'!$E$1,F1258,F1258*(_xlfn.XLOOKUP($A1258,'Inflation Constants Table'!$A:$A,'Inflation Constants Table'!$B:$B,0))),0)</f>
        <v>818971</v>
      </c>
      <c r="J1258" s="23">
        <f>ROUND(IF($A1258 ='Inflation Constants Table'!$E$1,G1258,G1258*(_xlfn.XLOOKUP($A1258,'Inflation Constants Table'!$A:$A,'Inflation Constants Table'!$B:$B,0))),0)</f>
        <v>818971</v>
      </c>
      <c r="K1258" s="19">
        <f t="shared" si="59"/>
        <v>0</v>
      </c>
      <c r="L1258" s="73">
        <f>_xlfn.XLOOKUP(A1258,'SAPD GF as Pct of COSA GF'!A:A,'SAPD GF as Pct of COSA GF'!C:C)</f>
        <v>1695896847</v>
      </c>
      <c r="M1258" s="19">
        <f t="shared" si="60"/>
        <v>4.8291321577060518E-4</v>
      </c>
    </row>
    <row r="1259" spans="1:13">
      <c r="A1259">
        <v>2026</v>
      </c>
      <c r="B1259" t="s">
        <v>224</v>
      </c>
      <c r="C1259" t="s">
        <v>90</v>
      </c>
      <c r="D1259" s="25" t="s">
        <v>111</v>
      </c>
      <c r="F1259" s="65">
        <v>5991</v>
      </c>
      <c r="G1259" s="65">
        <f t="shared" si="58"/>
        <v>5991</v>
      </c>
      <c r="H1259" s="23">
        <f>ROUND(IF($A1259 ='Inflation Constants Table'!$E$1,E1259,E1259*(_xlfn.XLOOKUP($A1259,'Inflation Constants Table'!$A:$A,'Inflation Constants Table'!$B:$B,0))),0)</f>
        <v>0</v>
      </c>
      <c r="I1259" s="23">
        <f>ROUND(IF($A1259 ='Inflation Constants Table'!$E$1,F1259,F1259*(_xlfn.XLOOKUP($A1259,'Inflation Constants Table'!$A:$A,'Inflation Constants Table'!$B:$B,0))),0)</f>
        <v>5991</v>
      </c>
      <c r="J1259" s="23">
        <f>ROUND(IF($A1259 ='Inflation Constants Table'!$E$1,G1259,G1259*(_xlfn.XLOOKUP($A1259,'Inflation Constants Table'!$A:$A,'Inflation Constants Table'!$B:$B,0))),0)</f>
        <v>5991</v>
      </c>
      <c r="K1259" s="19">
        <f t="shared" si="59"/>
        <v>0</v>
      </c>
      <c r="L1259" s="73">
        <f>_xlfn.XLOOKUP(A1259,'SAPD GF as Pct of COSA GF'!A:A,'SAPD GF as Pct of COSA GF'!C:C)</f>
        <v>1695896847</v>
      </c>
      <c r="M1259" s="19">
        <f t="shared" si="60"/>
        <v>3.5326441054465855E-6</v>
      </c>
    </row>
    <row r="1260" spans="1:13">
      <c r="A1260">
        <v>2026</v>
      </c>
      <c r="B1260" t="s">
        <v>224</v>
      </c>
      <c r="C1260" t="s">
        <v>90</v>
      </c>
      <c r="D1260" s="25" t="s">
        <v>99</v>
      </c>
      <c r="F1260" s="65">
        <v>92198</v>
      </c>
      <c r="G1260" s="65">
        <f t="shared" si="58"/>
        <v>92198</v>
      </c>
      <c r="H1260" s="23">
        <f>ROUND(IF($A1260 ='Inflation Constants Table'!$E$1,E1260,E1260*(_xlfn.XLOOKUP($A1260,'Inflation Constants Table'!$A:$A,'Inflation Constants Table'!$B:$B,0))),0)</f>
        <v>0</v>
      </c>
      <c r="I1260" s="23">
        <f>ROUND(IF($A1260 ='Inflation Constants Table'!$E$1,F1260,F1260*(_xlfn.XLOOKUP($A1260,'Inflation Constants Table'!$A:$A,'Inflation Constants Table'!$B:$B,0))),0)</f>
        <v>92198</v>
      </c>
      <c r="J1260" s="23">
        <f>ROUND(IF($A1260 ='Inflation Constants Table'!$E$1,G1260,G1260*(_xlfn.XLOOKUP($A1260,'Inflation Constants Table'!$A:$A,'Inflation Constants Table'!$B:$B,0))),0)</f>
        <v>92198</v>
      </c>
      <c r="K1260" s="19">
        <f t="shared" si="59"/>
        <v>0</v>
      </c>
      <c r="L1260" s="73">
        <f>_xlfn.XLOOKUP(A1260,'SAPD GF as Pct of COSA GF'!A:A,'SAPD GF as Pct of COSA GF'!C:C)</f>
        <v>1695896847</v>
      </c>
      <c r="M1260" s="19">
        <f t="shared" si="60"/>
        <v>5.4365334874639342E-5</v>
      </c>
    </row>
    <row r="1261" spans="1:13">
      <c r="A1261">
        <v>2026</v>
      </c>
      <c r="B1261" t="s">
        <v>224</v>
      </c>
      <c r="C1261" t="s">
        <v>90</v>
      </c>
      <c r="D1261" s="25" t="s">
        <v>96</v>
      </c>
      <c r="F1261" s="65">
        <v>24000</v>
      </c>
      <c r="G1261" s="65">
        <f t="shared" si="58"/>
        <v>24000</v>
      </c>
      <c r="H1261" s="23">
        <f>ROUND(IF($A1261 ='Inflation Constants Table'!$E$1,E1261,E1261*(_xlfn.XLOOKUP($A1261,'Inflation Constants Table'!$A:$A,'Inflation Constants Table'!$B:$B,0))),0)</f>
        <v>0</v>
      </c>
      <c r="I1261" s="23">
        <f>ROUND(IF($A1261 ='Inflation Constants Table'!$E$1,F1261,F1261*(_xlfn.XLOOKUP($A1261,'Inflation Constants Table'!$A:$A,'Inflation Constants Table'!$B:$B,0))),0)</f>
        <v>24000</v>
      </c>
      <c r="J1261" s="23">
        <f>ROUND(IF($A1261 ='Inflation Constants Table'!$E$1,G1261,G1261*(_xlfn.XLOOKUP($A1261,'Inflation Constants Table'!$A:$A,'Inflation Constants Table'!$B:$B,0))),0)</f>
        <v>24000</v>
      </c>
      <c r="K1261" s="19">
        <f t="shared" si="59"/>
        <v>0</v>
      </c>
      <c r="L1261" s="73">
        <f>_xlfn.XLOOKUP(A1261,'SAPD GF as Pct of COSA GF'!A:A,'SAPD GF as Pct of COSA GF'!C:C)</f>
        <v>1695896847</v>
      </c>
      <c r="M1261" s="19">
        <f t="shared" si="60"/>
        <v>1.415180412797831E-5</v>
      </c>
    </row>
    <row r="1262" spans="1:13">
      <c r="A1262">
        <v>2026</v>
      </c>
      <c r="B1262" t="s">
        <v>224</v>
      </c>
      <c r="C1262" t="s">
        <v>90</v>
      </c>
      <c r="D1262" s="25" t="s">
        <v>102</v>
      </c>
      <c r="F1262" s="65">
        <v>10692</v>
      </c>
      <c r="G1262" s="65">
        <f t="shared" si="58"/>
        <v>10692</v>
      </c>
      <c r="H1262" s="23">
        <f>ROUND(IF($A1262 ='Inflation Constants Table'!$E$1,E1262,E1262*(_xlfn.XLOOKUP($A1262,'Inflation Constants Table'!$A:$A,'Inflation Constants Table'!$B:$B,0))),0)</f>
        <v>0</v>
      </c>
      <c r="I1262" s="23">
        <f>ROUND(IF($A1262 ='Inflation Constants Table'!$E$1,F1262,F1262*(_xlfn.XLOOKUP($A1262,'Inflation Constants Table'!$A:$A,'Inflation Constants Table'!$B:$B,0))),0)</f>
        <v>10692</v>
      </c>
      <c r="J1262" s="23">
        <f>ROUND(IF($A1262 ='Inflation Constants Table'!$E$1,G1262,G1262*(_xlfn.XLOOKUP($A1262,'Inflation Constants Table'!$A:$A,'Inflation Constants Table'!$B:$B,0))),0)</f>
        <v>10692</v>
      </c>
      <c r="K1262" s="19">
        <f t="shared" si="59"/>
        <v>0</v>
      </c>
      <c r="L1262" s="73">
        <f>_xlfn.XLOOKUP(A1262,'SAPD GF as Pct of COSA GF'!A:A,'SAPD GF as Pct of COSA GF'!C:C)</f>
        <v>1695896847</v>
      </c>
      <c r="M1262" s="19">
        <f t="shared" si="60"/>
        <v>6.3046287390143368E-6</v>
      </c>
    </row>
    <row r="1263" spans="1:13">
      <c r="A1263">
        <v>2026</v>
      </c>
      <c r="B1263" t="s">
        <v>224</v>
      </c>
      <c r="C1263" t="s">
        <v>90</v>
      </c>
      <c r="D1263" s="25" t="s">
        <v>93</v>
      </c>
      <c r="F1263" s="65">
        <v>208963</v>
      </c>
      <c r="G1263" s="65">
        <f t="shared" si="58"/>
        <v>208963</v>
      </c>
      <c r="H1263" s="23">
        <f>ROUND(IF($A1263 ='Inflation Constants Table'!$E$1,E1263,E1263*(_xlfn.XLOOKUP($A1263,'Inflation Constants Table'!$A:$A,'Inflation Constants Table'!$B:$B,0))),0)</f>
        <v>0</v>
      </c>
      <c r="I1263" s="23">
        <f>ROUND(IF($A1263 ='Inflation Constants Table'!$E$1,F1263,F1263*(_xlfn.XLOOKUP($A1263,'Inflation Constants Table'!$A:$A,'Inflation Constants Table'!$B:$B,0))),0)</f>
        <v>208963</v>
      </c>
      <c r="J1263" s="23">
        <f>ROUND(IF($A1263 ='Inflation Constants Table'!$E$1,G1263,G1263*(_xlfn.XLOOKUP($A1263,'Inflation Constants Table'!$A:$A,'Inflation Constants Table'!$B:$B,0))),0)</f>
        <v>208963</v>
      </c>
      <c r="K1263" s="19">
        <f t="shared" si="59"/>
        <v>0</v>
      </c>
      <c r="L1263" s="73">
        <f>_xlfn.XLOOKUP(A1263,'SAPD GF as Pct of COSA GF'!A:A,'SAPD GF as Pct of COSA GF'!C:C)</f>
        <v>1695896847</v>
      </c>
      <c r="M1263" s="19">
        <f t="shared" si="60"/>
        <v>1.2321681024978049E-4</v>
      </c>
    </row>
    <row r="1264" spans="1:13">
      <c r="A1264">
        <v>2026</v>
      </c>
      <c r="B1264" t="s">
        <v>224</v>
      </c>
      <c r="C1264" t="s">
        <v>90</v>
      </c>
      <c r="D1264" s="25" t="s">
        <v>104</v>
      </c>
      <c r="F1264" s="65">
        <v>92071</v>
      </c>
      <c r="G1264" s="65">
        <f t="shared" si="58"/>
        <v>92071</v>
      </c>
      <c r="H1264" s="23">
        <f>ROUND(IF($A1264 ='Inflation Constants Table'!$E$1,E1264,E1264*(_xlfn.XLOOKUP($A1264,'Inflation Constants Table'!$A:$A,'Inflation Constants Table'!$B:$B,0))),0)</f>
        <v>0</v>
      </c>
      <c r="I1264" s="23">
        <f>ROUND(IF($A1264 ='Inflation Constants Table'!$E$1,F1264,F1264*(_xlfn.XLOOKUP($A1264,'Inflation Constants Table'!$A:$A,'Inflation Constants Table'!$B:$B,0))),0)</f>
        <v>92071</v>
      </c>
      <c r="J1264" s="23">
        <f>ROUND(IF($A1264 ='Inflation Constants Table'!$E$1,G1264,G1264*(_xlfn.XLOOKUP($A1264,'Inflation Constants Table'!$A:$A,'Inflation Constants Table'!$B:$B,0))),0)</f>
        <v>92071</v>
      </c>
      <c r="K1264" s="19">
        <f t="shared" si="59"/>
        <v>0</v>
      </c>
      <c r="L1264" s="73">
        <f>_xlfn.XLOOKUP(A1264,'SAPD GF as Pct of COSA GF'!A:A,'SAPD GF as Pct of COSA GF'!C:C)</f>
        <v>1695896847</v>
      </c>
      <c r="M1264" s="19">
        <f t="shared" si="60"/>
        <v>5.429044824446212E-5</v>
      </c>
    </row>
    <row r="1265" spans="1:13">
      <c r="A1265">
        <v>2026</v>
      </c>
      <c r="B1265" t="s">
        <v>224</v>
      </c>
      <c r="C1265" t="s">
        <v>90</v>
      </c>
      <c r="D1265" s="25" t="s">
        <v>91</v>
      </c>
      <c r="F1265" s="65">
        <v>10682887</v>
      </c>
      <c r="G1265" s="65">
        <f t="shared" si="58"/>
        <v>10682887</v>
      </c>
      <c r="H1265" s="23">
        <f>ROUND(IF($A1265 ='Inflation Constants Table'!$E$1,E1265,E1265*(_xlfn.XLOOKUP($A1265,'Inflation Constants Table'!$A:$A,'Inflation Constants Table'!$B:$B,0))),0)</f>
        <v>0</v>
      </c>
      <c r="I1265" s="23">
        <f>ROUND(IF($A1265 ='Inflation Constants Table'!$E$1,F1265,F1265*(_xlfn.XLOOKUP($A1265,'Inflation Constants Table'!$A:$A,'Inflation Constants Table'!$B:$B,0))),0)</f>
        <v>10682887</v>
      </c>
      <c r="J1265" s="23">
        <f>ROUND(IF($A1265 ='Inflation Constants Table'!$E$1,G1265,G1265*(_xlfn.XLOOKUP($A1265,'Inflation Constants Table'!$A:$A,'Inflation Constants Table'!$B:$B,0))),0)</f>
        <v>10682887</v>
      </c>
      <c r="K1265" s="19">
        <f t="shared" si="59"/>
        <v>0</v>
      </c>
      <c r="L1265" s="73">
        <f>_xlfn.XLOOKUP(A1265,'SAPD GF as Pct of COSA GF'!A:A,'SAPD GF as Pct of COSA GF'!C:C)</f>
        <v>1695896847</v>
      </c>
      <c r="M1265" s="19">
        <f t="shared" si="60"/>
        <v>6.299255181055243E-3</v>
      </c>
    </row>
    <row r="1266" spans="1:13">
      <c r="A1266">
        <v>2026</v>
      </c>
      <c r="B1266" t="s">
        <v>224</v>
      </c>
      <c r="C1266" t="s">
        <v>90</v>
      </c>
      <c r="D1266" s="25" t="s">
        <v>128</v>
      </c>
      <c r="F1266" s="65">
        <v>397365</v>
      </c>
      <c r="G1266" s="65">
        <f t="shared" si="58"/>
        <v>397365</v>
      </c>
      <c r="H1266" s="23">
        <f>ROUND(IF($A1266 ='Inflation Constants Table'!$E$1,E1266,E1266*(_xlfn.XLOOKUP($A1266,'Inflation Constants Table'!$A:$A,'Inflation Constants Table'!$B:$B,0))),0)</f>
        <v>0</v>
      </c>
      <c r="I1266" s="23">
        <f>ROUND(IF($A1266 ='Inflation Constants Table'!$E$1,F1266,F1266*(_xlfn.XLOOKUP($A1266,'Inflation Constants Table'!$A:$A,'Inflation Constants Table'!$B:$B,0))),0)</f>
        <v>397365</v>
      </c>
      <c r="J1266" s="23">
        <f>ROUND(IF($A1266 ='Inflation Constants Table'!$E$1,G1266,G1266*(_xlfn.XLOOKUP($A1266,'Inflation Constants Table'!$A:$A,'Inflation Constants Table'!$B:$B,0))),0)</f>
        <v>397365</v>
      </c>
      <c r="K1266" s="19">
        <f t="shared" si="59"/>
        <v>0</v>
      </c>
      <c r="L1266" s="73">
        <f>_xlfn.XLOOKUP(A1266,'SAPD GF as Pct of COSA GF'!A:A,'SAPD GF as Pct of COSA GF'!C:C)</f>
        <v>1695896847</v>
      </c>
      <c r="M1266" s="19">
        <f t="shared" si="60"/>
        <v>2.3430965197142087E-4</v>
      </c>
    </row>
    <row r="1267" spans="1:13">
      <c r="A1267">
        <v>2026</v>
      </c>
      <c r="B1267" t="s">
        <v>224</v>
      </c>
      <c r="C1267" t="s">
        <v>90</v>
      </c>
      <c r="D1267" s="25" t="s">
        <v>220</v>
      </c>
      <c r="F1267" s="65">
        <v>0</v>
      </c>
      <c r="G1267" s="65">
        <f t="shared" si="58"/>
        <v>0</v>
      </c>
      <c r="H1267" s="23">
        <f>ROUND(IF($A1267 ='Inflation Constants Table'!$E$1,E1267,E1267*(_xlfn.XLOOKUP($A1267,'Inflation Constants Table'!$A:$A,'Inflation Constants Table'!$B:$B,0))),0)</f>
        <v>0</v>
      </c>
      <c r="I1267" s="23">
        <f>ROUND(IF($A1267 ='Inflation Constants Table'!$E$1,F1267,F1267*(_xlfn.XLOOKUP($A1267,'Inflation Constants Table'!$A:$A,'Inflation Constants Table'!$B:$B,0))),0)</f>
        <v>0</v>
      </c>
      <c r="J1267" s="23">
        <f>ROUND(IF($A1267 ='Inflation Constants Table'!$E$1,G1267,G1267*(_xlfn.XLOOKUP($A1267,'Inflation Constants Table'!$A:$A,'Inflation Constants Table'!$B:$B,0))),0)</f>
        <v>0</v>
      </c>
      <c r="K1267" s="19">
        <f t="shared" si="59"/>
        <v>0</v>
      </c>
      <c r="L1267" s="73">
        <f>_xlfn.XLOOKUP(A1267,'SAPD GF as Pct of COSA GF'!A:A,'SAPD GF as Pct of COSA GF'!C:C)</f>
        <v>1695896847</v>
      </c>
      <c r="M1267" s="19">
        <f t="shared" si="60"/>
        <v>0</v>
      </c>
    </row>
    <row r="1268" spans="1:13">
      <c r="A1268">
        <v>2026</v>
      </c>
      <c r="B1268" t="s">
        <v>224</v>
      </c>
      <c r="C1268" t="s">
        <v>90</v>
      </c>
      <c r="D1268" s="25" t="s">
        <v>127</v>
      </c>
      <c r="F1268" s="65">
        <v>154237</v>
      </c>
      <c r="G1268" s="65">
        <f t="shared" si="58"/>
        <v>154237</v>
      </c>
      <c r="H1268" s="23">
        <f>ROUND(IF($A1268 ='Inflation Constants Table'!$E$1,E1268,E1268*(_xlfn.XLOOKUP($A1268,'Inflation Constants Table'!$A:$A,'Inflation Constants Table'!$B:$B,0))),0)</f>
        <v>0</v>
      </c>
      <c r="I1268" s="23">
        <f>ROUND(IF($A1268 ='Inflation Constants Table'!$E$1,F1268,F1268*(_xlfn.XLOOKUP($A1268,'Inflation Constants Table'!$A:$A,'Inflation Constants Table'!$B:$B,0))),0)</f>
        <v>154237</v>
      </c>
      <c r="J1268" s="23">
        <f>ROUND(IF($A1268 ='Inflation Constants Table'!$E$1,G1268,G1268*(_xlfn.XLOOKUP($A1268,'Inflation Constants Table'!$A:$A,'Inflation Constants Table'!$B:$B,0))),0)</f>
        <v>154237</v>
      </c>
      <c r="K1268" s="19">
        <f t="shared" si="59"/>
        <v>0</v>
      </c>
      <c r="L1268" s="73">
        <f>_xlfn.XLOOKUP(A1268,'SAPD GF as Pct of COSA GF'!A:A,'SAPD GF as Pct of COSA GF'!C:C)</f>
        <v>1695896847</v>
      </c>
      <c r="M1268" s="19">
        <f t="shared" si="60"/>
        <v>9.0947158886957934E-5</v>
      </c>
    </row>
    <row r="1269" spans="1:13">
      <c r="A1269">
        <v>2026</v>
      </c>
      <c r="B1269" t="s">
        <v>224</v>
      </c>
      <c r="C1269" t="s">
        <v>90</v>
      </c>
      <c r="D1269" s="25" t="s">
        <v>98</v>
      </c>
      <c r="F1269" s="65">
        <v>13516</v>
      </c>
      <c r="G1269" s="65">
        <f t="shared" si="58"/>
        <v>13516</v>
      </c>
      <c r="H1269" s="23">
        <f>ROUND(IF($A1269 ='Inflation Constants Table'!$E$1,E1269,E1269*(_xlfn.XLOOKUP($A1269,'Inflation Constants Table'!$A:$A,'Inflation Constants Table'!$B:$B,0))),0)</f>
        <v>0</v>
      </c>
      <c r="I1269" s="23">
        <f>ROUND(IF($A1269 ='Inflation Constants Table'!$E$1,F1269,F1269*(_xlfn.XLOOKUP($A1269,'Inflation Constants Table'!$A:$A,'Inflation Constants Table'!$B:$B,0))),0)</f>
        <v>13516</v>
      </c>
      <c r="J1269" s="23">
        <f>ROUND(IF($A1269 ='Inflation Constants Table'!$E$1,G1269,G1269*(_xlfn.XLOOKUP($A1269,'Inflation Constants Table'!$A:$A,'Inflation Constants Table'!$B:$B,0))),0)</f>
        <v>13516</v>
      </c>
      <c r="K1269" s="19">
        <f t="shared" si="59"/>
        <v>0</v>
      </c>
      <c r="L1269" s="73">
        <f>_xlfn.XLOOKUP(A1269,'SAPD GF as Pct of COSA GF'!A:A,'SAPD GF as Pct of COSA GF'!C:C)</f>
        <v>1695896847</v>
      </c>
      <c r="M1269" s="19">
        <f t="shared" si="60"/>
        <v>7.9698243580731175E-6</v>
      </c>
    </row>
    <row r="1270" spans="1:13">
      <c r="A1270">
        <v>2026</v>
      </c>
      <c r="B1270" t="s">
        <v>224</v>
      </c>
      <c r="C1270" t="s">
        <v>90</v>
      </c>
      <c r="D1270" s="25" t="s">
        <v>122</v>
      </c>
      <c r="F1270" s="65">
        <v>1537944</v>
      </c>
      <c r="G1270" s="65">
        <f t="shared" si="58"/>
        <v>1537944</v>
      </c>
      <c r="H1270" s="23">
        <f>ROUND(IF($A1270 ='Inflation Constants Table'!$E$1,E1270,E1270*(_xlfn.XLOOKUP($A1270,'Inflation Constants Table'!$A:$A,'Inflation Constants Table'!$B:$B,0))),0)</f>
        <v>0</v>
      </c>
      <c r="I1270" s="23">
        <f>ROUND(IF($A1270 ='Inflation Constants Table'!$E$1,F1270,F1270*(_xlfn.XLOOKUP($A1270,'Inflation Constants Table'!$A:$A,'Inflation Constants Table'!$B:$B,0))),0)</f>
        <v>1537944</v>
      </c>
      <c r="J1270" s="23">
        <f>ROUND(IF($A1270 ='Inflation Constants Table'!$E$1,G1270,G1270*(_xlfn.XLOOKUP($A1270,'Inflation Constants Table'!$A:$A,'Inflation Constants Table'!$B:$B,0))),0)</f>
        <v>1537944</v>
      </c>
      <c r="K1270" s="19">
        <f t="shared" si="59"/>
        <v>0</v>
      </c>
      <c r="L1270" s="73">
        <f>_xlfn.XLOOKUP(A1270,'SAPD GF as Pct of COSA GF'!A:A,'SAPD GF as Pct of COSA GF'!C:C)</f>
        <v>1695896847</v>
      </c>
      <c r="M1270" s="19">
        <f t="shared" si="60"/>
        <v>9.0686176032497802E-4</v>
      </c>
    </row>
    <row r="1271" spans="1:13">
      <c r="A1271">
        <v>2026</v>
      </c>
      <c r="B1271" t="s">
        <v>224</v>
      </c>
      <c r="C1271" t="s">
        <v>90</v>
      </c>
      <c r="D1271" s="25" t="s">
        <v>129</v>
      </c>
      <c r="F1271" s="65">
        <v>-308165</v>
      </c>
      <c r="G1271" s="65">
        <f t="shared" si="58"/>
        <v>-308165</v>
      </c>
      <c r="H1271" s="23">
        <f>ROUND(IF($A1271 ='Inflation Constants Table'!$E$1,E1271,E1271*(_xlfn.XLOOKUP($A1271,'Inflation Constants Table'!$A:$A,'Inflation Constants Table'!$B:$B,0))),0)</f>
        <v>0</v>
      </c>
      <c r="I1271" s="23">
        <f>ROUND(IF($A1271 ='Inflation Constants Table'!$E$1,F1271,F1271*(_xlfn.XLOOKUP($A1271,'Inflation Constants Table'!$A:$A,'Inflation Constants Table'!$B:$B,0))),0)</f>
        <v>-308165</v>
      </c>
      <c r="J1271" s="23">
        <f>ROUND(IF($A1271 ='Inflation Constants Table'!$E$1,G1271,G1271*(_xlfn.XLOOKUP($A1271,'Inflation Constants Table'!$A:$A,'Inflation Constants Table'!$B:$B,0))),0)</f>
        <v>-308165</v>
      </c>
      <c r="K1271" s="19">
        <f t="shared" si="59"/>
        <v>0</v>
      </c>
      <c r="L1271" s="73">
        <f>_xlfn.XLOOKUP(A1271,'SAPD GF as Pct of COSA GF'!A:A,'SAPD GF as Pct of COSA GF'!C:C)</f>
        <v>1695896847</v>
      </c>
      <c r="M1271" s="19">
        <f t="shared" si="60"/>
        <v>-1.8171211329576816E-4</v>
      </c>
    </row>
    <row r="1272" spans="1:13">
      <c r="A1272">
        <v>2026</v>
      </c>
      <c r="B1272" s="62" t="s">
        <v>224</v>
      </c>
      <c r="C1272" s="62" t="s">
        <v>90</v>
      </c>
      <c r="D1272" s="61" t="s">
        <v>95</v>
      </c>
      <c r="E1272" s="66"/>
      <c r="F1272" s="65">
        <v>70760</v>
      </c>
      <c r="G1272" s="65">
        <f t="shared" si="58"/>
        <v>70760</v>
      </c>
      <c r="H1272" s="23">
        <f>ROUND(IF($A1272 ='Inflation Constants Table'!$E$1,E1272,E1272*(_xlfn.XLOOKUP($A1272,'Inflation Constants Table'!$A:$A,'Inflation Constants Table'!$B:$B,0))),0)</f>
        <v>0</v>
      </c>
      <c r="I1272" s="23">
        <f>ROUND(IF($A1272 ='Inflation Constants Table'!$E$1,F1272,F1272*(_xlfn.XLOOKUP($A1272,'Inflation Constants Table'!$A:$A,'Inflation Constants Table'!$B:$B,0))),0)</f>
        <v>70760</v>
      </c>
      <c r="J1272" s="23">
        <f>ROUND(IF($A1272 ='Inflation Constants Table'!$E$1,G1272,G1272*(_xlfn.XLOOKUP($A1272,'Inflation Constants Table'!$A:$A,'Inflation Constants Table'!$B:$B,0))),0)</f>
        <v>70760</v>
      </c>
      <c r="K1272" s="19">
        <f t="shared" si="59"/>
        <v>0</v>
      </c>
      <c r="L1272" s="73">
        <f>_xlfn.XLOOKUP(A1272,'SAPD GF as Pct of COSA GF'!A:A,'SAPD GF as Pct of COSA GF'!C:C)</f>
        <v>1695896847</v>
      </c>
      <c r="M1272" s="19">
        <f t="shared" si="60"/>
        <v>4.1724235837322716E-5</v>
      </c>
    </row>
    <row r="1273" spans="1:13">
      <c r="A1273">
        <v>2020</v>
      </c>
      <c r="B1273" t="s">
        <v>224</v>
      </c>
      <c r="C1273" t="s">
        <v>207</v>
      </c>
      <c r="D1273" s="25" t="s">
        <v>208</v>
      </c>
      <c r="F1273" s="17">
        <v>0</v>
      </c>
      <c r="G1273" s="65">
        <f t="shared" si="58"/>
        <v>0</v>
      </c>
      <c r="H1273" s="23">
        <f>ROUND(IF($A1273 ='Inflation Constants Table'!$E$1,E1273,E1273*(_xlfn.XLOOKUP($A1273,'Inflation Constants Table'!$A:$A,'Inflation Constants Table'!$B:$B,0))),0)</f>
        <v>0</v>
      </c>
      <c r="I1273" s="23">
        <f>ROUND(IF($A1273 ='Inflation Constants Table'!$E$1,F1273,F1273*(_xlfn.XLOOKUP($A1273,'Inflation Constants Table'!$A:$A,'Inflation Constants Table'!$B:$B,0))),0)</f>
        <v>0</v>
      </c>
      <c r="J1273" s="23">
        <f>ROUND(IF($A1273 ='Inflation Constants Table'!$E$1,G1273,G1273*(_xlfn.XLOOKUP($A1273,'Inflation Constants Table'!$A:$A,'Inflation Constants Table'!$B:$B,0))),0)</f>
        <v>0</v>
      </c>
      <c r="K1273" s="19">
        <f t="shared" si="59"/>
        <v>0</v>
      </c>
      <c r="L1273" s="73">
        <f>_xlfn.XLOOKUP(A1273,'SAPD GF as Pct of COSA GF'!A:A,'SAPD GF as Pct of COSA GF'!C:C)</f>
        <v>1610819494</v>
      </c>
      <c r="M1273" s="19">
        <f t="shared" si="60"/>
        <v>0</v>
      </c>
    </row>
    <row r="1274" spans="1:13">
      <c r="A1274">
        <v>2021</v>
      </c>
      <c r="B1274" t="s">
        <v>224</v>
      </c>
      <c r="C1274" t="s">
        <v>207</v>
      </c>
      <c r="D1274" s="25" t="s">
        <v>208</v>
      </c>
      <c r="F1274" s="17">
        <v>0</v>
      </c>
      <c r="G1274" s="65">
        <f t="shared" si="58"/>
        <v>0</v>
      </c>
      <c r="H1274" s="23">
        <f>ROUND(IF($A1274 ='Inflation Constants Table'!$E$1,E1274,E1274*(_xlfn.XLOOKUP($A1274,'Inflation Constants Table'!$A:$A,'Inflation Constants Table'!$B:$B,0))),0)</f>
        <v>0</v>
      </c>
      <c r="I1274" s="23">
        <f>ROUND(IF($A1274 ='Inflation Constants Table'!$E$1,F1274,F1274*(_xlfn.XLOOKUP($A1274,'Inflation Constants Table'!$A:$A,'Inflation Constants Table'!$B:$B,0))),0)</f>
        <v>0</v>
      </c>
      <c r="J1274" s="23">
        <f>ROUND(IF($A1274 ='Inflation Constants Table'!$E$1,G1274,G1274*(_xlfn.XLOOKUP($A1274,'Inflation Constants Table'!$A:$A,'Inflation Constants Table'!$B:$B,0))),0)</f>
        <v>0</v>
      </c>
      <c r="K1274" s="19">
        <f t="shared" si="59"/>
        <v>0</v>
      </c>
      <c r="L1274" s="73">
        <f>_xlfn.XLOOKUP(A1274,'SAPD GF as Pct of COSA GF'!A:A,'SAPD GF as Pct of COSA GF'!C:C)</f>
        <v>1596310579</v>
      </c>
      <c r="M1274" s="19">
        <f t="shared" si="60"/>
        <v>0</v>
      </c>
    </row>
    <row r="1275" spans="1:13">
      <c r="A1275">
        <v>2022</v>
      </c>
      <c r="B1275" t="s">
        <v>224</v>
      </c>
      <c r="C1275" t="s">
        <v>207</v>
      </c>
      <c r="D1275" s="25" t="s">
        <v>208</v>
      </c>
      <c r="F1275" s="17">
        <v>0</v>
      </c>
      <c r="G1275" s="65">
        <f t="shared" si="58"/>
        <v>0</v>
      </c>
      <c r="H1275" s="23">
        <f>ROUND(IF($A1275 ='Inflation Constants Table'!$E$1,E1275,E1275*(_xlfn.XLOOKUP($A1275,'Inflation Constants Table'!$A:$A,'Inflation Constants Table'!$B:$B,0))),0)</f>
        <v>0</v>
      </c>
      <c r="I1275" s="23">
        <f>ROUND(IF($A1275 ='Inflation Constants Table'!$E$1,F1275,F1275*(_xlfn.XLOOKUP($A1275,'Inflation Constants Table'!$A:$A,'Inflation Constants Table'!$B:$B,0))),0)</f>
        <v>0</v>
      </c>
      <c r="J1275" s="23">
        <f>ROUND(IF($A1275 ='Inflation Constants Table'!$E$1,G1275,G1275*(_xlfn.XLOOKUP($A1275,'Inflation Constants Table'!$A:$A,'Inflation Constants Table'!$B:$B,0))),0)</f>
        <v>0</v>
      </c>
      <c r="K1275" s="19">
        <f t="shared" si="59"/>
        <v>0</v>
      </c>
      <c r="L1275" s="73">
        <f>_xlfn.XLOOKUP(A1275,'SAPD GF as Pct of COSA GF'!A:A,'SAPD GF as Pct of COSA GF'!C:C)</f>
        <v>1561144617</v>
      </c>
      <c r="M1275" s="19">
        <f t="shared" si="60"/>
        <v>0</v>
      </c>
    </row>
    <row r="1276" spans="1:13">
      <c r="A1276">
        <v>2023</v>
      </c>
      <c r="B1276" t="s">
        <v>224</v>
      </c>
      <c r="C1276" t="s">
        <v>207</v>
      </c>
      <c r="D1276" s="25" t="s">
        <v>208</v>
      </c>
      <c r="F1276" s="17">
        <v>0</v>
      </c>
      <c r="G1276" s="65">
        <f t="shared" si="58"/>
        <v>0</v>
      </c>
      <c r="H1276" s="23">
        <f>ROUND(IF($A1276 ='Inflation Constants Table'!$E$1,E1276,E1276*(_xlfn.XLOOKUP($A1276,'Inflation Constants Table'!$A:$A,'Inflation Constants Table'!$B:$B,0))),0)</f>
        <v>0</v>
      </c>
      <c r="I1276" s="23">
        <f>ROUND(IF($A1276 ='Inflation Constants Table'!$E$1,F1276,F1276*(_xlfn.XLOOKUP($A1276,'Inflation Constants Table'!$A:$A,'Inflation Constants Table'!$B:$B,0))),0)</f>
        <v>0</v>
      </c>
      <c r="J1276" s="23">
        <f>ROUND(IF($A1276 ='Inflation Constants Table'!$E$1,G1276,G1276*(_xlfn.XLOOKUP($A1276,'Inflation Constants Table'!$A:$A,'Inflation Constants Table'!$B:$B,0))),0)</f>
        <v>0</v>
      </c>
      <c r="K1276" s="19">
        <f t="shared" si="59"/>
        <v>0</v>
      </c>
      <c r="L1276" s="73">
        <f>_xlfn.XLOOKUP(A1276,'SAPD GF as Pct of COSA GF'!A:A,'SAPD GF as Pct of COSA GF'!C:C)</f>
        <v>1631636678</v>
      </c>
      <c r="M1276" s="19">
        <f t="shared" si="60"/>
        <v>0</v>
      </c>
    </row>
    <row r="1277" spans="1:13">
      <c r="A1277">
        <v>2024</v>
      </c>
      <c r="B1277" t="s">
        <v>224</v>
      </c>
      <c r="C1277" t="s">
        <v>207</v>
      </c>
      <c r="D1277" s="25" t="s">
        <v>208</v>
      </c>
      <c r="F1277" s="17">
        <v>0</v>
      </c>
      <c r="G1277" s="65">
        <f t="shared" si="58"/>
        <v>0</v>
      </c>
      <c r="H1277" s="23">
        <f>ROUND(IF($A1277 ='Inflation Constants Table'!$E$1,E1277,E1277*(_xlfn.XLOOKUP($A1277,'Inflation Constants Table'!$A:$A,'Inflation Constants Table'!$B:$B,0))),0)</f>
        <v>0</v>
      </c>
      <c r="I1277" s="23">
        <f>ROUND(IF($A1277 ='Inflation Constants Table'!$E$1,F1277,F1277*(_xlfn.XLOOKUP($A1277,'Inflation Constants Table'!$A:$A,'Inflation Constants Table'!$B:$B,0))),0)</f>
        <v>0</v>
      </c>
      <c r="J1277" s="23">
        <f>ROUND(IF($A1277 ='Inflation Constants Table'!$E$1,G1277,G1277*(_xlfn.XLOOKUP($A1277,'Inflation Constants Table'!$A:$A,'Inflation Constants Table'!$B:$B,0))),0)</f>
        <v>0</v>
      </c>
      <c r="K1277" s="19">
        <f t="shared" si="59"/>
        <v>0</v>
      </c>
      <c r="L1277" s="73">
        <f>_xlfn.XLOOKUP(A1277,'SAPD GF as Pct of COSA GF'!A:A,'SAPD GF as Pct of COSA GF'!C:C)</f>
        <v>1682584782</v>
      </c>
      <c r="M1277" s="19">
        <f t="shared" si="60"/>
        <v>0</v>
      </c>
    </row>
    <row r="1278" spans="1:13">
      <c r="A1278">
        <v>2025</v>
      </c>
      <c r="B1278" t="s">
        <v>224</v>
      </c>
      <c r="C1278" t="s">
        <v>207</v>
      </c>
      <c r="D1278" s="25" t="s">
        <v>208</v>
      </c>
      <c r="F1278" s="65">
        <v>364953</v>
      </c>
      <c r="G1278" s="65">
        <f t="shared" si="58"/>
        <v>364953</v>
      </c>
      <c r="H1278" s="23">
        <f>ROUND(IF($A1278 ='Inflation Constants Table'!$E$1,E1278,E1278*(_xlfn.XLOOKUP($A1278,'Inflation Constants Table'!$A:$A,'Inflation Constants Table'!$B:$B,0))),0)</f>
        <v>0</v>
      </c>
      <c r="I1278" s="23">
        <f>ROUND(IF($A1278 ='Inflation Constants Table'!$E$1,F1278,F1278*(_xlfn.XLOOKUP($A1278,'Inflation Constants Table'!$A:$A,'Inflation Constants Table'!$B:$B,0))),0)</f>
        <v>372252</v>
      </c>
      <c r="J1278" s="23">
        <f>ROUND(IF($A1278 ='Inflation Constants Table'!$E$1,G1278,G1278*(_xlfn.XLOOKUP($A1278,'Inflation Constants Table'!$A:$A,'Inflation Constants Table'!$B:$B,0))),0)</f>
        <v>372252</v>
      </c>
      <c r="K1278" s="19">
        <f t="shared" si="59"/>
        <v>0</v>
      </c>
      <c r="L1278" s="73">
        <f>_xlfn.XLOOKUP(A1278,'SAPD GF as Pct of COSA GF'!A:A,'SAPD GF as Pct of COSA GF'!C:C)</f>
        <v>1701547788</v>
      </c>
      <c r="M1278" s="19">
        <f t="shared" si="60"/>
        <v>2.1877258025032912E-4</v>
      </c>
    </row>
    <row r="1279" spans="1:13" s="62" customFormat="1">
      <c r="A1279" s="62">
        <v>2026</v>
      </c>
      <c r="B1279" s="62" t="s">
        <v>224</v>
      </c>
      <c r="C1279" s="62" t="s">
        <v>207</v>
      </c>
      <c r="D1279" s="61" t="s">
        <v>208</v>
      </c>
      <c r="E1279" s="66"/>
      <c r="F1279" s="67">
        <v>633929</v>
      </c>
      <c r="G1279" s="65">
        <f t="shared" si="58"/>
        <v>633929</v>
      </c>
      <c r="H1279" s="23">
        <f>ROUND(IF($A1279 ='Inflation Constants Table'!$E$1,E1279,E1279*(_xlfn.XLOOKUP($A1279,'Inflation Constants Table'!$A:$A,'Inflation Constants Table'!$B:$B,0))),0)</f>
        <v>0</v>
      </c>
      <c r="I1279" s="23">
        <f>ROUND(IF($A1279 ='Inflation Constants Table'!$E$1,F1279,F1279*(_xlfn.XLOOKUP($A1279,'Inflation Constants Table'!$A:$A,'Inflation Constants Table'!$B:$B,0))),0)</f>
        <v>633929</v>
      </c>
      <c r="J1279" s="23">
        <f>ROUND(IF($A1279 ='Inflation Constants Table'!$E$1,G1279,G1279*(_xlfn.XLOOKUP($A1279,'Inflation Constants Table'!$A:$A,'Inflation Constants Table'!$B:$B,0))),0)</f>
        <v>633929</v>
      </c>
      <c r="K1279" s="19">
        <f t="shared" si="59"/>
        <v>0</v>
      </c>
      <c r="L1279" s="73">
        <f>_xlfn.XLOOKUP(A1279,'SAPD GF as Pct of COSA GF'!A:A,'SAPD GF as Pct of COSA GF'!C:C)</f>
        <v>1695896847</v>
      </c>
      <c r="M1279" s="19">
        <f t="shared" si="60"/>
        <v>3.7380162662688173E-4</v>
      </c>
    </row>
    <row r="1280" spans="1:13">
      <c r="A1280">
        <v>2020</v>
      </c>
      <c r="B1280" s="25" t="s">
        <v>232</v>
      </c>
      <c r="C1280" s="25" t="s">
        <v>90</v>
      </c>
      <c r="D1280" s="25" t="s">
        <v>91</v>
      </c>
      <c r="F1280" s="17">
        <v>1916899</v>
      </c>
      <c r="G1280" s="65">
        <f t="shared" si="58"/>
        <v>1916899</v>
      </c>
      <c r="H1280" s="23">
        <f>ROUND(IF($A1280 ='Inflation Constants Table'!$E$1,E1280,E1280*(_xlfn.XLOOKUP($A1280,'Inflation Constants Table'!$A:$A,'Inflation Constants Table'!$B:$B,0))),0)</f>
        <v>0</v>
      </c>
      <c r="I1280" s="23">
        <f>ROUND(IF($A1280 ='Inflation Constants Table'!$E$1,F1280,F1280*(_xlfn.XLOOKUP($A1280,'Inflation Constants Table'!$A:$A,'Inflation Constants Table'!$B:$B,0))),0)</f>
        <v>2415293</v>
      </c>
      <c r="J1280" s="23">
        <f>ROUND(IF($A1280 ='Inflation Constants Table'!$E$1,G1280,G1280*(_xlfn.XLOOKUP($A1280,'Inflation Constants Table'!$A:$A,'Inflation Constants Table'!$B:$B,0))),0)</f>
        <v>2415293</v>
      </c>
      <c r="K1280" s="19">
        <f t="shared" si="59"/>
        <v>0</v>
      </c>
      <c r="L1280" s="73">
        <f>_xlfn.XLOOKUP(A1280,'SAPD GF as Pct of COSA GF'!A:A,'SAPD GF as Pct of COSA GF'!C:C)</f>
        <v>1610819494</v>
      </c>
      <c r="M1280" s="19">
        <f t="shared" si="60"/>
        <v>1.4994187796935118E-3</v>
      </c>
    </row>
    <row r="1281" spans="1:13">
      <c r="A1281">
        <v>2020</v>
      </c>
      <c r="B1281" s="25" t="s">
        <v>232</v>
      </c>
      <c r="C1281" s="25" t="s">
        <v>90</v>
      </c>
      <c r="D1281" s="63" t="s">
        <v>93</v>
      </c>
      <c r="F1281" s="17">
        <v>151850</v>
      </c>
      <c r="G1281" s="65">
        <f t="shared" si="58"/>
        <v>151850</v>
      </c>
      <c r="H1281" s="23">
        <f>ROUND(IF($A1281 ='Inflation Constants Table'!$E$1,E1281,E1281*(_xlfn.XLOOKUP($A1281,'Inflation Constants Table'!$A:$A,'Inflation Constants Table'!$B:$B,0))),0)</f>
        <v>0</v>
      </c>
      <c r="I1281" s="23">
        <f>ROUND(IF($A1281 ='Inflation Constants Table'!$E$1,F1281,F1281*(_xlfn.XLOOKUP($A1281,'Inflation Constants Table'!$A:$A,'Inflation Constants Table'!$B:$B,0))),0)</f>
        <v>191331</v>
      </c>
      <c r="J1281" s="23">
        <f>ROUND(IF($A1281 ='Inflation Constants Table'!$E$1,G1281,G1281*(_xlfn.XLOOKUP($A1281,'Inflation Constants Table'!$A:$A,'Inflation Constants Table'!$B:$B,0))),0)</f>
        <v>191331</v>
      </c>
      <c r="K1281" s="19">
        <f t="shared" si="59"/>
        <v>0</v>
      </c>
      <c r="L1281" s="73">
        <f>_xlfn.XLOOKUP(A1281,'SAPD GF as Pct of COSA GF'!A:A,'SAPD GF as Pct of COSA GF'!C:C)</f>
        <v>1610819494</v>
      </c>
      <c r="M1281" s="19">
        <f t="shared" si="60"/>
        <v>1.1877867179573629E-4</v>
      </c>
    </row>
    <row r="1282" spans="1:13">
      <c r="A1282">
        <v>2020</v>
      </c>
      <c r="B1282" s="25" t="s">
        <v>232</v>
      </c>
      <c r="C1282" s="25" t="s">
        <v>90</v>
      </c>
      <c r="D1282" s="25" t="s">
        <v>95</v>
      </c>
      <c r="F1282" s="17">
        <v>40673</v>
      </c>
      <c r="G1282" s="65">
        <f t="shared" si="58"/>
        <v>40673</v>
      </c>
      <c r="H1282" s="23">
        <f>ROUND(IF($A1282 ='Inflation Constants Table'!$E$1,E1282,E1282*(_xlfn.XLOOKUP($A1282,'Inflation Constants Table'!$A:$A,'Inflation Constants Table'!$B:$B,0))),0)</f>
        <v>0</v>
      </c>
      <c r="I1282" s="23">
        <f>ROUND(IF($A1282 ='Inflation Constants Table'!$E$1,F1282,F1282*(_xlfn.XLOOKUP($A1282,'Inflation Constants Table'!$A:$A,'Inflation Constants Table'!$B:$B,0))),0)</f>
        <v>51248</v>
      </c>
      <c r="J1282" s="23">
        <f>ROUND(IF($A1282 ='Inflation Constants Table'!$E$1,G1282,G1282*(_xlfn.XLOOKUP($A1282,'Inflation Constants Table'!$A:$A,'Inflation Constants Table'!$B:$B,0))),0)</f>
        <v>51248</v>
      </c>
      <c r="K1282" s="19">
        <f t="shared" si="59"/>
        <v>0</v>
      </c>
      <c r="L1282" s="73">
        <f>_xlfn.XLOOKUP(A1282,'SAPD GF as Pct of COSA GF'!A:A,'SAPD GF as Pct of COSA GF'!C:C)</f>
        <v>1610819494</v>
      </c>
      <c r="M1282" s="19">
        <f t="shared" si="60"/>
        <v>3.1814862056791074E-5</v>
      </c>
    </row>
    <row r="1283" spans="1:13">
      <c r="A1283">
        <v>2020</v>
      </c>
      <c r="B1283" s="25" t="s">
        <v>232</v>
      </c>
      <c r="C1283" s="25" t="s">
        <v>90</v>
      </c>
      <c r="D1283" s="25" t="s">
        <v>96</v>
      </c>
      <c r="F1283" s="17">
        <v>4800</v>
      </c>
      <c r="G1283" s="65">
        <f t="shared" ref="G1283:G1346" si="61">E1283+F1283</f>
        <v>4800</v>
      </c>
      <c r="H1283" s="23">
        <f>ROUND(IF($A1283 ='Inflation Constants Table'!$E$1,E1283,E1283*(_xlfn.XLOOKUP($A1283,'Inflation Constants Table'!$A:$A,'Inflation Constants Table'!$B:$B,0))),0)</f>
        <v>0</v>
      </c>
      <c r="I1283" s="23">
        <f>ROUND(IF($A1283 ='Inflation Constants Table'!$E$1,F1283,F1283*(_xlfn.XLOOKUP($A1283,'Inflation Constants Table'!$A:$A,'Inflation Constants Table'!$B:$B,0))),0)</f>
        <v>6048</v>
      </c>
      <c r="J1283" s="23">
        <f>ROUND(IF($A1283 ='Inflation Constants Table'!$E$1,G1283,G1283*(_xlfn.XLOOKUP($A1283,'Inflation Constants Table'!$A:$A,'Inflation Constants Table'!$B:$B,0))),0)</f>
        <v>6048</v>
      </c>
      <c r="K1283" s="19">
        <f t="shared" ref="K1283:K1346" si="62">IF(J1283 = 0, 0, H1283/J1283)</f>
        <v>0</v>
      </c>
      <c r="L1283" s="73">
        <f>_xlfn.XLOOKUP(A1283,'SAPD GF as Pct of COSA GF'!A:A,'SAPD GF as Pct of COSA GF'!C:C)</f>
        <v>1610819494</v>
      </c>
      <c r="M1283" s="19">
        <f t="shared" ref="M1283:M1346" si="63">J1283/L1283</f>
        <v>3.7546106329900177E-6</v>
      </c>
    </row>
    <row r="1284" spans="1:13">
      <c r="A1284">
        <v>2020</v>
      </c>
      <c r="B1284" s="25" t="s">
        <v>232</v>
      </c>
      <c r="C1284" s="25" t="s">
        <v>90</v>
      </c>
      <c r="D1284" s="25" t="s">
        <v>99</v>
      </c>
      <c r="F1284" s="17">
        <v>33917</v>
      </c>
      <c r="G1284" s="65">
        <f t="shared" si="61"/>
        <v>33917</v>
      </c>
      <c r="H1284" s="23">
        <f>ROUND(IF($A1284 ='Inflation Constants Table'!$E$1,E1284,E1284*(_xlfn.XLOOKUP($A1284,'Inflation Constants Table'!$A:$A,'Inflation Constants Table'!$B:$B,0))),0)</f>
        <v>0</v>
      </c>
      <c r="I1284" s="23">
        <f>ROUND(IF($A1284 ='Inflation Constants Table'!$E$1,F1284,F1284*(_xlfn.XLOOKUP($A1284,'Inflation Constants Table'!$A:$A,'Inflation Constants Table'!$B:$B,0))),0)</f>
        <v>42735</v>
      </c>
      <c r="J1284" s="23">
        <f>ROUND(IF($A1284 ='Inflation Constants Table'!$E$1,G1284,G1284*(_xlfn.XLOOKUP($A1284,'Inflation Constants Table'!$A:$A,'Inflation Constants Table'!$B:$B,0))),0)</f>
        <v>42735</v>
      </c>
      <c r="K1284" s="19">
        <f t="shared" si="62"/>
        <v>0</v>
      </c>
      <c r="L1284" s="73">
        <f>_xlfn.XLOOKUP(A1284,'SAPD GF as Pct of COSA GF'!A:A,'SAPD GF as Pct of COSA GF'!C:C)</f>
        <v>1610819494</v>
      </c>
      <c r="M1284" s="19">
        <f t="shared" si="63"/>
        <v>2.6529974437967659E-5</v>
      </c>
    </row>
    <row r="1285" spans="1:13">
      <c r="A1285">
        <v>2020</v>
      </c>
      <c r="B1285" s="25" t="s">
        <v>232</v>
      </c>
      <c r="C1285" s="25" t="s">
        <v>90</v>
      </c>
      <c r="D1285" s="25" t="s">
        <v>100</v>
      </c>
      <c r="F1285" s="17">
        <v>148881</v>
      </c>
      <c r="G1285" s="65">
        <f t="shared" si="61"/>
        <v>148881</v>
      </c>
      <c r="H1285" s="23">
        <f>ROUND(IF($A1285 ='Inflation Constants Table'!$E$1,E1285,E1285*(_xlfn.XLOOKUP($A1285,'Inflation Constants Table'!$A:$A,'Inflation Constants Table'!$B:$B,0))),0)</f>
        <v>0</v>
      </c>
      <c r="I1285" s="23">
        <f>ROUND(IF($A1285 ='Inflation Constants Table'!$E$1,F1285,F1285*(_xlfn.XLOOKUP($A1285,'Inflation Constants Table'!$A:$A,'Inflation Constants Table'!$B:$B,0))),0)</f>
        <v>187590</v>
      </c>
      <c r="J1285" s="23">
        <f>ROUND(IF($A1285 ='Inflation Constants Table'!$E$1,G1285,G1285*(_xlfn.XLOOKUP($A1285,'Inflation Constants Table'!$A:$A,'Inflation Constants Table'!$B:$B,0))),0)</f>
        <v>187590</v>
      </c>
      <c r="K1285" s="19">
        <f t="shared" si="62"/>
        <v>0</v>
      </c>
      <c r="L1285" s="73">
        <f>_xlfn.XLOOKUP(A1285,'SAPD GF as Pct of COSA GF'!A:A,'SAPD GF as Pct of COSA GF'!C:C)</f>
        <v>1610819494</v>
      </c>
      <c r="M1285" s="19">
        <f t="shared" si="63"/>
        <v>1.1645625142900089E-4</v>
      </c>
    </row>
    <row r="1286" spans="1:13">
      <c r="A1286">
        <v>2020</v>
      </c>
      <c r="B1286" s="25" t="s">
        <v>232</v>
      </c>
      <c r="C1286" s="25" t="s">
        <v>90</v>
      </c>
      <c r="D1286" s="25" t="s">
        <v>102</v>
      </c>
      <c r="F1286" s="17">
        <v>1942</v>
      </c>
      <c r="G1286" s="65">
        <f t="shared" si="61"/>
        <v>1942</v>
      </c>
      <c r="H1286" s="23">
        <f>ROUND(IF($A1286 ='Inflation Constants Table'!$E$1,E1286,E1286*(_xlfn.XLOOKUP($A1286,'Inflation Constants Table'!$A:$A,'Inflation Constants Table'!$B:$B,0))),0)</f>
        <v>0</v>
      </c>
      <c r="I1286" s="23">
        <f>ROUND(IF($A1286 ='Inflation Constants Table'!$E$1,F1286,F1286*(_xlfn.XLOOKUP($A1286,'Inflation Constants Table'!$A:$A,'Inflation Constants Table'!$B:$B,0))),0)</f>
        <v>2447</v>
      </c>
      <c r="J1286" s="23">
        <f>ROUND(IF($A1286 ='Inflation Constants Table'!$E$1,G1286,G1286*(_xlfn.XLOOKUP($A1286,'Inflation Constants Table'!$A:$A,'Inflation Constants Table'!$B:$B,0))),0)</f>
        <v>2447</v>
      </c>
      <c r="K1286" s="19">
        <f t="shared" si="62"/>
        <v>0</v>
      </c>
      <c r="L1286" s="73">
        <f>_xlfn.XLOOKUP(A1286,'SAPD GF as Pct of COSA GF'!A:A,'SAPD GF as Pct of COSA GF'!C:C)</f>
        <v>1610819494</v>
      </c>
      <c r="M1286" s="19">
        <f t="shared" si="63"/>
        <v>1.51910254942569E-6</v>
      </c>
    </row>
    <row r="1287" spans="1:13">
      <c r="A1287">
        <v>2020</v>
      </c>
      <c r="B1287" s="25" t="s">
        <v>232</v>
      </c>
      <c r="C1287" s="25" t="s">
        <v>90</v>
      </c>
      <c r="D1287" s="25" t="s">
        <v>104</v>
      </c>
      <c r="F1287" s="17">
        <v>14265</v>
      </c>
      <c r="G1287" s="65">
        <f t="shared" si="61"/>
        <v>14265</v>
      </c>
      <c r="H1287" s="23">
        <f>ROUND(IF($A1287 ='Inflation Constants Table'!$E$1,E1287,E1287*(_xlfn.XLOOKUP($A1287,'Inflation Constants Table'!$A:$A,'Inflation Constants Table'!$B:$B,0))),0)</f>
        <v>0</v>
      </c>
      <c r="I1287" s="23">
        <f>ROUND(IF($A1287 ='Inflation Constants Table'!$E$1,F1287,F1287*(_xlfn.XLOOKUP($A1287,'Inflation Constants Table'!$A:$A,'Inflation Constants Table'!$B:$B,0))),0)</f>
        <v>17974</v>
      </c>
      <c r="J1287" s="23">
        <f>ROUND(IF($A1287 ='Inflation Constants Table'!$E$1,G1287,G1287*(_xlfn.XLOOKUP($A1287,'Inflation Constants Table'!$A:$A,'Inflation Constants Table'!$B:$B,0))),0)</f>
        <v>17974</v>
      </c>
      <c r="K1287" s="19">
        <f t="shared" si="62"/>
        <v>0</v>
      </c>
      <c r="L1287" s="73">
        <f>_xlfn.XLOOKUP(A1287,'SAPD GF as Pct of COSA GF'!A:A,'SAPD GF as Pct of COSA GF'!C:C)</f>
        <v>1610819494</v>
      </c>
      <c r="M1287" s="19">
        <f t="shared" si="63"/>
        <v>1.1158295555119474E-5</v>
      </c>
    </row>
    <row r="1288" spans="1:13">
      <c r="A1288">
        <v>2020</v>
      </c>
      <c r="B1288" s="25" t="s">
        <v>232</v>
      </c>
      <c r="C1288" s="25" t="s">
        <v>90</v>
      </c>
      <c r="D1288" s="25" t="s">
        <v>122</v>
      </c>
      <c r="F1288" s="17">
        <v>231024</v>
      </c>
      <c r="G1288" s="65">
        <f t="shared" si="61"/>
        <v>231024</v>
      </c>
      <c r="H1288" s="23">
        <f>ROUND(IF($A1288 ='Inflation Constants Table'!$E$1,E1288,E1288*(_xlfn.XLOOKUP($A1288,'Inflation Constants Table'!$A:$A,'Inflation Constants Table'!$B:$B,0))),0)</f>
        <v>0</v>
      </c>
      <c r="I1288" s="23">
        <f>ROUND(IF($A1288 ='Inflation Constants Table'!$E$1,F1288,F1288*(_xlfn.XLOOKUP($A1288,'Inflation Constants Table'!$A:$A,'Inflation Constants Table'!$B:$B,0))),0)</f>
        <v>291090</v>
      </c>
      <c r="J1288" s="23">
        <f>ROUND(IF($A1288 ='Inflation Constants Table'!$E$1,G1288,G1288*(_xlfn.XLOOKUP($A1288,'Inflation Constants Table'!$A:$A,'Inflation Constants Table'!$B:$B,0))),0)</f>
        <v>291090</v>
      </c>
      <c r="K1288" s="19">
        <f t="shared" si="62"/>
        <v>0</v>
      </c>
      <c r="L1288" s="73">
        <f>_xlfn.XLOOKUP(A1288,'SAPD GF as Pct of COSA GF'!A:A,'SAPD GF as Pct of COSA GF'!C:C)</f>
        <v>1610819494</v>
      </c>
      <c r="M1288" s="19">
        <f t="shared" si="63"/>
        <v>1.8070926077332411E-4</v>
      </c>
    </row>
    <row r="1289" spans="1:13">
      <c r="A1289">
        <v>2020</v>
      </c>
      <c r="B1289" s="25" t="s">
        <v>232</v>
      </c>
      <c r="C1289" s="25" t="s">
        <v>90</v>
      </c>
      <c r="D1289" s="25" t="s">
        <v>230</v>
      </c>
      <c r="F1289" s="17">
        <v>0</v>
      </c>
      <c r="G1289" s="65">
        <f t="shared" si="61"/>
        <v>0</v>
      </c>
      <c r="H1289" s="23">
        <f>ROUND(IF($A1289 ='Inflation Constants Table'!$E$1,E1289,E1289*(_xlfn.XLOOKUP($A1289,'Inflation Constants Table'!$A:$A,'Inflation Constants Table'!$B:$B,0))),0)</f>
        <v>0</v>
      </c>
      <c r="I1289" s="23">
        <f>ROUND(IF($A1289 ='Inflation Constants Table'!$E$1,F1289,F1289*(_xlfn.XLOOKUP($A1289,'Inflation Constants Table'!$A:$A,'Inflation Constants Table'!$B:$B,0))),0)</f>
        <v>0</v>
      </c>
      <c r="J1289" s="23">
        <f>ROUND(IF($A1289 ='Inflation Constants Table'!$E$1,G1289,G1289*(_xlfn.XLOOKUP($A1289,'Inflation Constants Table'!$A:$A,'Inflation Constants Table'!$B:$B,0))),0)</f>
        <v>0</v>
      </c>
      <c r="K1289" s="19">
        <f t="shared" si="62"/>
        <v>0</v>
      </c>
      <c r="L1289" s="73">
        <f>_xlfn.XLOOKUP(A1289,'SAPD GF as Pct of COSA GF'!A:A,'SAPD GF as Pct of COSA GF'!C:C)</f>
        <v>1610819494</v>
      </c>
      <c r="M1289" s="19">
        <f t="shared" si="63"/>
        <v>0</v>
      </c>
    </row>
    <row r="1290" spans="1:13">
      <c r="A1290">
        <v>2020</v>
      </c>
      <c r="B1290" s="25" t="s">
        <v>232</v>
      </c>
      <c r="C1290" s="25" t="s">
        <v>90</v>
      </c>
      <c r="D1290" s="25" t="s">
        <v>126</v>
      </c>
      <c r="F1290" s="17">
        <v>315198</v>
      </c>
      <c r="G1290" s="65">
        <f t="shared" si="61"/>
        <v>315198</v>
      </c>
      <c r="H1290" s="23">
        <f>ROUND(IF($A1290 ='Inflation Constants Table'!$E$1,E1290,E1290*(_xlfn.XLOOKUP($A1290,'Inflation Constants Table'!$A:$A,'Inflation Constants Table'!$B:$B,0))),0)</f>
        <v>0</v>
      </c>
      <c r="I1290" s="23">
        <f>ROUND(IF($A1290 ='Inflation Constants Table'!$E$1,F1290,F1290*(_xlfn.XLOOKUP($A1290,'Inflation Constants Table'!$A:$A,'Inflation Constants Table'!$B:$B,0))),0)</f>
        <v>397149</v>
      </c>
      <c r="J1290" s="23">
        <f>ROUND(IF($A1290 ='Inflation Constants Table'!$E$1,G1290,G1290*(_xlfn.XLOOKUP($A1290,'Inflation Constants Table'!$A:$A,'Inflation Constants Table'!$B:$B,0))),0)</f>
        <v>397149</v>
      </c>
      <c r="K1290" s="19">
        <f t="shared" si="62"/>
        <v>0</v>
      </c>
      <c r="L1290" s="73">
        <f>_xlfn.XLOOKUP(A1290,'SAPD GF as Pct of COSA GF'!A:A,'SAPD GF as Pct of COSA GF'!C:C)</f>
        <v>1610819494</v>
      </c>
      <c r="M1290" s="19">
        <f t="shared" si="63"/>
        <v>2.465509024936099E-4</v>
      </c>
    </row>
    <row r="1291" spans="1:13">
      <c r="A1291">
        <v>2020</v>
      </c>
      <c r="B1291" s="25" t="s">
        <v>232</v>
      </c>
      <c r="C1291" s="25" t="s">
        <v>90</v>
      </c>
      <c r="D1291" s="25" t="s">
        <v>127</v>
      </c>
      <c r="F1291" s="17">
        <v>54157</v>
      </c>
      <c r="G1291" s="65">
        <f t="shared" si="61"/>
        <v>54157</v>
      </c>
      <c r="H1291" s="23">
        <f>ROUND(IF($A1291 ='Inflation Constants Table'!$E$1,E1291,E1291*(_xlfn.XLOOKUP($A1291,'Inflation Constants Table'!$A:$A,'Inflation Constants Table'!$B:$B,0))),0)</f>
        <v>0</v>
      </c>
      <c r="I1291" s="23">
        <f>ROUND(IF($A1291 ='Inflation Constants Table'!$E$1,F1291,F1291*(_xlfn.XLOOKUP($A1291,'Inflation Constants Table'!$A:$A,'Inflation Constants Table'!$B:$B,0))),0)</f>
        <v>68238</v>
      </c>
      <c r="J1291" s="23">
        <f>ROUND(IF($A1291 ='Inflation Constants Table'!$E$1,G1291,G1291*(_xlfn.XLOOKUP($A1291,'Inflation Constants Table'!$A:$A,'Inflation Constants Table'!$B:$B,0))),0)</f>
        <v>68238</v>
      </c>
      <c r="K1291" s="19">
        <f t="shared" si="62"/>
        <v>0</v>
      </c>
      <c r="L1291" s="73">
        <f>_xlfn.XLOOKUP(A1291,'SAPD GF as Pct of COSA GF'!A:A,'SAPD GF as Pct of COSA GF'!C:C)</f>
        <v>1610819494</v>
      </c>
      <c r="M1291" s="19">
        <f t="shared" si="63"/>
        <v>4.2362288421622494E-5</v>
      </c>
    </row>
    <row r="1292" spans="1:13">
      <c r="A1292">
        <v>2020</v>
      </c>
      <c r="B1292" s="25" t="s">
        <v>232</v>
      </c>
      <c r="C1292" s="25" t="s">
        <v>90</v>
      </c>
      <c r="D1292" s="25" t="s">
        <v>129</v>
      </c>
      <c r="F1292" s="17">
        <v>-84888</v>
      </c>
      <c r="G1292" s="65">
        <f t="shared" si="61"/>
        <v>-84888</v>
      </c>
      <c r="H1292" s="23">
        <f>ROUND(IF($A1292 ='Inflation Constants Table'!$E$1,E1292,E1292*(_xlfn.XLOOKUP($A1292,'Inflation Constants Table'!$A:$A,'Inflation Constants Table'!$B:$B,0))),0)</f>
        <v>0</v>
      </c>
      <c r="I1292" s="23">
        <f>ROUND(IF($A1292 ='Inflation Constants Table'!$E$1,F1292,F1292*(_xlfn.XLOOKUP($A1292,'Inflation Constants Table'!$A:$A,'Inflation Constants Table'!$B:$B,0))),0)</f>
        <v>-106959</v>
      </c>
      <c r="J1292" s="23">
        <f>ROUND(IF($A1292 ='Inflation Constants Table'!$E$1,G1292,G1292*(_xlfn.XLOOKUP($A1292,'Inflation Constants Table'!$A:$A,'Inflation Constants Table'!$B:$B,0))),0)</f>
        <v>-106959</v>
      </c>
      <c r="K1292" s="19">
        <f t="shared" si="62"/>
        <v>0</v>
      </c>
      <c r="L1292" s="73">
        <f>_xlfn.XLOOKUP(A1292,'SAPD GF as Pct of COSA GF'!A:A,'SAPD GF as Pct of COSA GF'!C:C)</f>
        <v>1610819494</v>
      </c>
      <c r="M1292" s="19">
        <f t="shared" si="63"/>
        <v>-6.6400363540671187E-5</v>
      </c>
    </row>
    <row r="1293" spans="1:13">
      <c r="A1293">
        <v>2020</v>
      </c>
      <c r="B1293" s="25" t="s">
        <v>232</v>
      </c>
      <c r="C1293" s="25" t="s">
        <v>90</v>
      </c>
      <c r="D1293" s="25" t="s">
        <v>220</v>
      </c>
      <c r="F1293" s="17">
        <v>6337</v>
      </c>
      <c r="G1293" s="65">
        <f t="shared" si="61"/>
        <v>6337</v>
      </c>
      <c r="H1293" s="23">
        <f>ROUND(IF($A1293 ='Inflation Constants Table'!$E$1,E1293,E1293*(_xlfn.XLOOKUP($A1293,'Inflation Constants Table'!$A:$A,'Inflation Constants Table'!$B:$B,0))),0)</f>
        <v>0</v>
      </c>
      <c r="I1293" s="23">
        <f>ROUND(IF($A1293 ='Inflation Constants Table'!$E$1,F1293,F1293*(_xlfn.XLOOKUP($A1293,'Inflation Constants Table'!$A:$A,'Inflation Constants Table'!$B:$B,0))),0)</f>
        <v>7985</v>
      </c>
      <c r="J1293" s="23">
        <f>ROUND(IF($A1293 ='Inflation Constants Table'!$E$1,G1293,G1293*(_xlfn.XLOOKUP($A1293,'Inflation Constants Table'!$A:$A,'Inflation Constants Table'!$B:$B,0))),0)</f>
        <v>7985</v>
      </c>
      <c r="K1293" s="19">
        <f t="shared" si="62"/>
        <v>0</v>
      </c>
      <c r="L1293" s="73">
        <f>_xlfn.XLOOKUP(A1293,'SAPD GF as Pct of COSA GF'!A:A,'SAPD GF as Pct of COSA GF'!C:C)</f>
        <v>1610819494</v>
      </c>
      <c r="M1293" s="19">
        <f t="shared" si="63"/>
        <v>4.9571041508639698E-6</v>
      </c>
    </row>
    <row r="1294" spans="1:13">
      <c r="A1294">
        <v>2020</v>
      </c>
      <c r="B1294" s="25" t="s">
        <v>232</v>
      </c>
      <c r="C1294" s="25" t="s">
        <v>90</v>
      </c>
      <c r="D1294" s="25" t="s">
        <v>128</v>
      </c>
      <c r="F1294" s="17">
        <v>48170</v>
      </c>
      <c r="G1294" s="65">
        <f t="shared" si="61"/>
        <v>48170</v>
      </c>
      <c r="H1294" s="23">
        <f>ROUND(IF($A1294 ='Inflation Constants Table'!$E$1,E1294,E1294*(_xlfn.XLOOKUP($A1294,'Inflation Constants Table'!$A:$A,'Inflation Constants Table'!$B:$B,0))),0)</f>
        <v>0</v>
      </c>
      <c r="I1294" s="23">
        <f>ROUND(IF($A1294 ='Inflation Constants Table'!$E$1,F1294,F1294*(_xlfn.XLOOKUP($A1294,'Inflation Constants Table'!$A:$A,'Inflation Constants Table'!$B:$B,0))),0)</f>
        <v>60694</v>
      </c>
      <c r="J1294" s="23">
        <f>ROUND(IF($A1294 ='Inflation Constants Table'!$E$1,G1294,G1294*(_xlfn.XLOOKUP($A1294,'Inflation Constants Table'!$A:$A,'Inflation Constants Table'!$B:$B,0))),0)</f>
        <v>60694</v>
      </c>
      <c r="K1294" s="19">
        <f t="shared" si="62"/>
        <v>0</v>
      </c>
      <c r="L1294" s="73">
        <f>_xlfn.XLOOKUP(A1294,'SAPD GF as Pct of COSA GF'!A:A,'SAPD GF as Pct of COSA GF'!C:C)</f>
        <v>1610819494</v>
      </c>
      <c r="M1294" s="19">
        <f t="shared" si="63"/>
        <v>3.7678957962747377E-5</v>
      </c>
    </row>
    <row r="1295" spans="1:13">
      <c r="A1295">
        <v>2020</v>
      </c>
      <c r="B1295" s="25" t="s">
        <v>232</v>
      </c>
      <c r="C1295" s="25" t="s">
        <v>130</v>
      </c>
      <c r="D1295" s="25" t="s">
        <v>132</v>
      </c>
      <c r="F1295" s="17">
        <v>757086</v>
      </c>
      <c r="G1295" s="65">
        <f t="shared" si="61"/>
        <v>757086</v>
      </c>
      <c r="H1295" s="23">
        <f>ROUND(IF($A1295 ='Inflation Constants Table'!$E$1,E1295,E1295*(_xlfn.XLOOKUP($A1295,'Inflation Constants Table'!$A:$A,'Inflation Constants Table'!$B:$B,0))),0)</f>
        <v>0</v>
      </c>
      <c r="I1295" s="23">
        <f>ROUND(IF($A1295 ='Inflation Constants Table'!$E$1,F1295,F1295*(_xlfn.XLOOKUP($A1295,'Inflation Constants Table'!$A:$A,'Inflation Constants Table'!$B:$B,0))),0)</f>
        <v>953928</v>
      </c>
      <c r="J1295" s="23">
        <f>ROUND(IF($A1295 ='Inflation Constants Table'!$E$1,G1295,G1295*(_xlfn.XLOOKUP($A1295,'Inflation Constants Table'!$A:$A,'Inflation Constants Table'!$B:$B,0))),0)</f>
        <v>953928</v>
      </c>
      <c r="K1295" s="19">
        <f t="shared" si="62"/>
        <v>0</v>
      </c>
      <c r="L1295" s="73">
        <f>_xlfn.XLOOKUP(A1295,'SAPD GF as Pct of COSA GF'!A:A,'SAPD GF as Pct of COSA GF'!C:C)</f>
        <v>1610819494</v>
      </c>
      <c r="M1295" s="19">
        <f t="shared" si="63"/>
        <v>5.9220043186291368E-4</v>
      </c>
    </row>
    <row r="1296" spans="1:13">
      <c r="A1296">
        <v>2020</v>
      </c>
      <c r="B1296" s="25" t="s">
        <v>232</v>
      </c>
      <c r="C1296" s="25" t="s">
        <v>130</v>
      </c>
      <c r="D1296" s="25" t="s">
        <v>139</v>
      </c>
      <c r="F1296" s="17">
        <v>105</v>
      </c>
      <c r="G1296" s="65">
        <f t="shared" si="61"/>
        <v>105</v>
      </c>
      <c r="H1296" s="23">
        <f>ROUND(IF($A1296 ='Inflation Constants Table'!$E$1,E1296,E1296*(_xlfn.XLOOKUP($A1296,'Inflation Constants Table'!$A:$A,'Inflation Constants Table'!$B:$B,0))),0)</f>
        <v>0</v>
      </c>
      <c r="I1296" s="23">
        <f>ROUND(IF($A1296 ='Inflation Constants Table'!$E$1,F1296,F1296*(_xlfn.XLOOKUP($A1296,'Inflation Constants Table'!$A:$A,'Inflation Constants Table'!$B:$B,0))),0)</f>
        <v>132</v>
      </c>
      <c r="J1296" s="23">
        <f>ROUND(IF($A1296 ='Inflation Constants Table'!$E$1,G1296,G1296*(_xlfn.XLOOKUP($A1296,'Inflation Constants Table'!$A:$A,'Inflation Constants Table'!$B:$B,0))),0)</f>
        <v>132</v>
      </c>
      <c r="K1296" s="19">
        <f t="shared" si="62"/>
        <v>0</v>
      </c>
      <c r="L1296" s="73">
        <f>_xlfn.XLOOKUP(A1296,'SAPD GF as Pct of COSA GF'!A:A,'SAPD GF as Pct of COSA GF'!C:C)</f>
        <v>1610819494</v>
      </c>
      <c r="M1296" s="19">
        <f t="shared" si="63"/>
        <v>8.1945866989861497E-8</v>
      </c>
    </row>
    <row r="1297" spans="1:13">
      <c r="A1297">
        <v>2020</v>
      </c>
      <c r="B1297" s="25" t="s">
        <v>232</v>
      </c>
      <c r="C1297" s="25" t="s">
        <v>130</v>
      </c>
      <c r="D1297" s="25" t="s">
        <v>140</v>
      </c>
      <c r="F1297" s="17">
        <v>4042</v>
      </c>
      <c r="G1297" s="65">
        <f t="shared" si="61"/>
        <v>4042</v>
      </c>
      <c r="H1297" s="23">
        <f>ROUND(IF($A1297 ='Inflation Constants Table'!$E$1,E1297,E1297*(_xlfn.XLOOKUP($A1297,'Inflation Constants Table'!$A:$A,'Inflation Constants Table'!$B:$B,0))),0)</f>
        <v>0</v>
      </c>
      <c r="I1297" s="23">
        <f>ROUND(IF($A1297 ='Inflation Constants Table'!$E$1,F1297,F1297*(_xlfn.XLOOKUP($A1297,'Inflation Constants Table'!$A:$A,'Inflation Constants Table'!$B:$B,0))),0)</f>
        <v>5093</v>
      </c>
      <c r="J1297" s="23">
        <f>ROUND(IF($A1297 ='Inflation Constants Table'!$E$1,G1297,G1297*(_xlfn.XLOOKUP($A1297,'Inflation Constants Table'!$A:$A,'Inflation Constants Table'!$B:$B,0))),0)</f>
        <v>5093</v>
      </c>
      <c r="K1297" s="19">
        <f t="shared" si="62"/>
        <v>0</v>
      </c>
      <c r="L1297" s="73">
        <f>_xlfn.XLOOKUP(A1297,'SAPD GF as Pct of COSA GF'!A:A,'SAPD GF as Pct of COSA GF'!C:C)</f>
        <v>1610819494</v>
      </c>
      <c r="M1297" s="19">
        <f t="shared" si="63"/>
        <v>3.1617447013588226E-6</v>
      </c>
    </row>
    <row r="1298" spans="1:13">
      <c r="A1298">
        <v>2020</v>
      </c>
      <c r="B1298" s="25" t="s">
        <v>232</v>
      </c>
      <c r="C1298" s="25" t="s">
        <v>130</v>
      </c>
      <c r="D1298" s="25" t="s">
        <v>146</v>
      </c>
      <c r="F1298" s="17">
        <v>53381</v>
      </c>
      <c r="G1298" s="65">
        <f t="shared" si="61"/>
        <v>53381</v>
      </c>
      <c r="H1298" s="23">
        <f>ROUND(IF($A1298 ='Inflation Constants Table'!$E$1,E1298,E1298*(_xlfn.XLOOKUP($A1298,'Inflation Constants Table'!$A:$A,'Inflation Constants Table'!$B:$B,0))),0)</f>
        <v>0</v>
      </c>
      <c r="I1298" s="23">
        <f>ROUND(IF($A1298 ='Inflation Constants Table'!$E$1,F1298,F1298*(_xlfn.XLOOKUP($A1298,'Inflation Constants Table'!$A:$A,'Inflation Constants Table'!$B:$B,0))),0)</f>
        <v>67260</v>
      </c>
      <c r="J1298" s="23">
        <f>ROUND(IF($A1298 ='Inflation Constants Table'!$E$1,G1298,G1298*(_xlfn.XLOOKUP($A1298,'Inflation Constants Table'!$A:$A,'Inflation Constants Table'!$B:$B,0))),0)</f>
        <v>67260</v>
      </c>
      <c r="K1298" s="19">
        <f t="shared" si="62"/>
        <v>0</v>
      </c>
      <c r="L1298" s="73">
        <f>_xlfn.XLOOKUP(A1298,'SAPD GF as Pct of COSA GF'!A:A,'SAPD GF as Pct of COSA GF'!C:C)</f>
        <v>1610819494</v>
      </c>
      <c r="M1298" s="19">
        <f t="shared" si="63"/>
        <v>4.1755144043470337E-5</v>
      </c>
    </row>
    <row r="1299" spans="1:13">
      <c r="A1299">
        <v>2020</v>
      </c>
      <c r="B1299" s="25" t="s">
        <v>232</v>
      </c>
      <c r="C1299" s="25" t="s">
        <v>130</v>
      </c>
      <c r="D1299" s="25" t="s">
        <v>147</v>
      </c>
      <c r="F1299" s="17">
        <v>127853</v>
      </c>
      <c r="G1299" s="65">
        <f t="shared" si="61"/>
        <v>127853</v>
      </c>
      <c r="H1299" s="23">
        <f>ROUND(IF($A1299 ='Inflation Constants Table'!$E$1,E1299,E1299*(_xlfn.XLOOKUP($A1299,'Inflation Constants Table'!$A:$A,'Inflation Constants Table'!$B:$B,0))),0)</f>
        <v>0</v>
      </c>
      <c r="I1299" s="23">
        <f>ROUND(IF($A1299 ='Inflation Constants Table'!$E$1,F1299,F1299*(_xlfn.XLOOKUP($A1299,'Inflation Constants Table'!$A:$A,'Inflation Constants Table'!$B:$B,0))),0)</f>
        <v>161095</v>
      </c>
      <c r="J1299" s="23">
        <f>ROUND(IF($A1299 ='Inflation Constants Table'!$E$1,G1299,G1299*(_xlfn.XLOOKUP($A1299,'Inflation Constants Table'!$A:$A,'Inflation Constants Table'!$B:$B,0))),0)</f>
        <v>161095</v>
      </c>
      <c r="K1299" s="19">
        <f t="shared" si="62"/>
        <v>0</v>
      </c>
      <c r="L1299" s="73">
        <f>_xlfn.XLOOKUP(A1299,'SAPD GF as Pct of COSA GF'!A:A,'SAPD GF as Pct of COSA GF'!C:C)</f>
        <v>1610819494</v>
      </c>
      <c r="M1299" s="19">
        <f t="shared" si="63"/>
        <v>1.000081018388768E-4</v>
      </c>
    </row>
    <row r="1300" spans="1:13">
      <c r="A1300">
        <v>2020</v>
      </c>
      <c r="B1300" s="25" t="s">
        <v>232</v>
      </c>
      <c r="C1300" s="25" t="s">
        <v>130</v>
      </c>
      <c r="D1300" s="25" t="s">
        <v>149</v>
      </c>
      <c r="F1300" s="17">
        <v>160</v>
      </c>
      <c r="G1300" s="65">
        <f t="shared" si="61"/>
        <v>160</v>
      </c>
      <c r="H1300" s="23">
        <f>ROUND(IF($A1300 ='Inflation Constants Table'!$E$1,E1300,E1300*(_xlfn.XLOOKUP($A1300,'Inflation Constants Table'!$A:$A,'Inflation Constants Table'!$B:$B,0))),0)</f>
        <v>0</v>
      </c>
      <c r="I1300" s="23">
        <f>ROUND(IF($A1300 ='Inflation Constants Table'!$E$1,F1300,F1300*(_xlfn.XLOOKUP($A1300,'Inflation Constants Table'!$A:$A,'Inflation Constants Table'!$B:$B,0))),0)</f>
        <v>202</v>
      </c>
      <c r="J1300" s="23">
        <f>ROUND(IF($A1300 ='Inflation Constants Table'!$E$1,G1300,G1300*(_xlfn.XLOOKUP($A1300,'Inflation Constants Table'!$A:$A,'Inflation Constants Table'!$B:$B,0))),0)</f>
        <v>202</v>
      </c>
      <c r="K1300" s="19">
        <f t="shared" si="62"/>
        <v>0</v>
      </c>
      <c r="L1300" s="73">
        <f>_xlfn.XLOOKUP(A1300,'SAPD GF as Pct of COSA GF'!A:A,'SAPD GF as Pct of COSA GF'!C:C)</f>
        <v>1610819494</v>
      </c>
      <c r="M1300" s="19">
        <f t="shared" si="63"/>
        <v>1.2540200857539412E-7</v>
      </c>
    </row>
    <row r="1301" spans="1:13">
      <c r="A1301">
        <v>2020</v>
      </c>
      <c r="B1301" s="25" t="s">
        <v>232</v>
      </c>
      <c r="C1301" s="25" t="s">
        <v>130</v>
      </c>
      <c r="D1301" s="25" t="s">
        <v>153</v>
      </c>
      <c r="F1301" s="17">
        <v>0</v>
      </c>
      <c r="G1301" s="65">
        <f t="shared" si="61"/>
        <v>0</v>
      </c>
      <c r="H1301" s="23">
        <f>ROUND(IF($A1301 ='Inflation Constants Table'!$E$1,E1301,E1301*(_xlfn.XLOOKUP($A1301,'Inflation Constants Table'!$A:$A,'Inflation Constants Table'!$B:$B,0))),0)</f>
        <v>0</v>
      </c>
      <c r="I1301" s="23">
        <f>ROUND(IF($A1301 ='Inflation Constants Table'!$E$1,F1301,F1301*(_xlfn.XLOOKUP($A1301,'Inflation Constants Table'!$A:$A,'Inflation Constants Table'!$B:$B,0))),0)</f>
        <v>0</v>
      </c>
      <c r="J1301" s="23">
        <f>ROUND(IF($A1301 ='Inflation Constants Table'!$E$1,G1301,G1301*(_xlfn.XLOOKUP($A1301,'Inflation Constants Table'!$A:$A,'Inflation Constants Table'!$B:$B,0))),0)</f>
        <v>0</v>
      </c>
      <c r="K1301" s="19">
        <f t="shared" si="62"/>
        <v>0</v>
      </c>
      <c r="L1301" s="73">
        <f>_xlfn.XLOOKUP(A1301,'SAPD GF as Pct of COSA GF'!A:A,'SAPD GF as Pct of COSA GF'!C:C)</f>
        <v>1610819494</v>
      </c>
      <c r="M1301" s="19">
        <f t="shared" si="63"/>
        <v>0</v>
      </c>
    </row>
    <row r="1302" spans="1:13">
      <c r="A1302">
        <v>2020</v>
      </c>
      <c r="B1302" s="25" t="s">
        <v>232</v>
      </c>
      <c r="C1302" s="25" t="s">
        <v>159</v>
      </c>
      <c r="D1302" s="25" t="s">
        <v>164</v>
      </c>
      <c r="F1302" s="17">
        <v>4317</v>
      </c>
      <c r="G1302" s="65">
        <f t="shared" si="61"/>
        <v>4317</v>
      </c>
      <c r="H1302" s="23">
        <f>ROUND(IF($A1302 ='Inflation Constants Table'!$E$1,E1302,E1302*(_xlfn.XLOOKUP($A1302,'Inflation Constants Table'!$A:$A,'Inflation Constants Table'!$B:$B,0))),0)</f>
        <v>0</v>
      </c>
      <c r="I1302" s="23">
        <f>ROUND(IF($A1302 ='Inflation Constants Table'!$E$1,F1302,F1302*(_xlfn.XLOOKUP($A1302,'Inflation Constants Table'!$A:$A,'Inflation Constants Table'!$B:$B,0))),0)</f>
        <v>5439</v>
      </c>
      <c r="J1302" s="23">
        <f>ROUND(IF($A1302 ='Inflation Constants Table'!$E$1,G1302,G1302*(_xlfn.XLOOKUP($A1302,'Inflation Constants Table'!$A:$A,'Inflation Constants Table'!$B:$B,0))),0)</f>
        <v>5439</v>
      </c>
      <c r="K1302" s="19">
        <f t="shared" si="62"/>
        <v>0</v>
      </c>
      <c r="L1302" s="73">
        <f>_xlfn.XLOOKUP(A1302,'SAPD GF as Pct of COSA GF'!A:A,'SAPD GF as Pct of COSA GF'!C:C)</f>
        <v>1610819494</v>
      </c>
      <c r="M1302" s="19">
        <f t="shared" si="63"/>
        <v>3.3765422011958839E-6</v>
      </c>
    </row>
    <row r="1303" spans="1:13">
      <c r="A1303">
        <v>2020</v>
      </c>
      <c r="B1303" s="25" t="s">
        <v>232</v>
      </c>
      <c r="C1303" s="25" t="s">
        <v>159</v>
      </c>
      <c r="D1303" s="25" t="s">
        <v>165</v>
      </c>
      <c r="F1303" s="17">
        <v>3500</v>
      </c>
      <c r="G1303" s="65">
        <f t="shared" si="61"/>
        <v>3500</v>
      </c>
      <c r="H1303" s="23">
        <f>ROUND(IF($A1303 ='Inflation Constants Table'!$E$1,E1303,E1303*(_xlfn.XLOOKUP($A1303,'Inflation Constants Table'!$A:$A,'Inflation Constants Table'!$B:$B,0))),0)</f>
        <v>0</v>
      </c>
      <c r="I1303" s="23">
        <f>ROUND(IF($A1303 ='Inflation Constants Table'!$E$1,F1303,F1303*(_xlfn.XLOOKUP($A1303,'Inflation Constants Table'!$A:$A,'Inflation Constants Table'!$B:$B,0))),0)</f>
        <v>4410</v>
      </c>
      <c r="J1303" s="23">
        <f>ROUND(IF($A1303 ='Inflation Constants Table'!$E$1,G1303,G1303*(_xlfn.XLOOKUP($A1303,'Inflation Constants Table'!$A:$A,'Inflation Constants Table'!$B:$B,0))),0)</f>
        <v>4410</v>
      </c>
      <c r="K1303" s="19">
        <f t="shared" si="62"/>
        <v>0</v>
      </c>
      <c r="L1303" s="73">
        <f>_xlfn.XLOOKUP(A1303,'SAPD GF as Pct of COSA GF'!A:A,'SAPD GF as Pct of COSA GF'!C:C)</f>
        <v>1610819494</v>
      </c>
      <c r="M1303" s="19">
        <f t="shared" si="63"/>
        <v>2.7377369198885548E-6</v>
      </c>
    </row>
    <row r="1304" spans="1:13">
      <c r="A1304">
        <v>2020</v>
      </c>
      <c r="B1304" s="25" t="s">
        <v>232</v>
      </c>
      <c r="C1304" s="25" t="s">
        <v>159</v>
      </c>
      <c r="D1304" s="25" t="s">
        <v>166</v>
      </c>
      <c r="F1304" s="17">
        <v>5555</v>
      </c>
      <c r="G1304" s="65">
        <f t="shared" si="61"/>
        <v>5555</v>
      </c>
      <c r="H1304" s="23">
        <f>ROUND(IF($A1304 ='Inflation Constants Table'!$E$1,E1304,E1304*(_xlfn.XLOOKUP($A1304,'Inflation Constants Table'!$A:$A,'Inflation Constants Table'!$B:$B,0))),0)</f>
        <v>0</v>
      </c>
      <c r="I1304" s="23">
        <f>ROUND(IF($A1304 ='Inflation Constants Table'!$E$1,F1304,F1304*(_xlfn.XLOOKUP($A1304,'Inflation Constants Table'!$A:$A,'Inflation Constants Table'!$B:$B,0))),0)</f>
        <v>6999</v>
      </c>
      <c r="J1304" s="23">
        <f>ROUND(IF($A1304 ='Inflation Constants Table'!$E$1,G1304,G1304*(_xlfn.XLOOKUP($A1304,'Inflation Constants Table'!$A:$A,'Inflation Constants Table'!$B:$B,0))),0)</f>
        <v>6999</v>
      </c>
      <c r="K1304" s="19">
        <f t="shared" si="62"/>
        <v>0</v>
      </c>
      <c r="L1304" s="73">
        <f>_xlfn.XLOOKUP(A1304,'SAPD GF as Pct of COSA GF'!A:A,'SAPD GF as Pct of COSA GF'!C:C)</f>
        <v>1610819494</v>
      </c>
      <c r="M1304" s="19">
        <f t="shared" si="63"/>
        <v>4.344993356530611E-6</v>
      </c>
    </row>
    <row r="1305" spans="1:13">
      <c r="A1305">
        <v>2020</v>
      </c>
      <c r="B1305" s="25" t="s">
        <v>232</v>
      </c>
      <c r="C1305" s="25" t="s">
        <v>159</v>
      </c>
      <c r="D1305" s="25" t="s">
        <v>167</v>
      </c>
      <c r="F1305" s="17">
        <v>0</v>
      </c>
      <c r="G1305" s="65">
        <f t="shared" si="61"/>
        <v>0</v>
      </c>
      <c r="H1305" s="23">
        <f>ROUND(IF($A1305 ='Inflation Constants Table'!$E$1,E1305,E1305*(_xlfn.XLOOKUP($A1305,'Inflation Constants Table'!$A:$A,'Inflation Constants Table'!$B:$B,0))),0)</f>
        <v>0</v>
      </c>
      <c r="I1305" s="23">
        <f>ROUND(IF($A1305 ='Inflation Constants Table'!$E$1,F1305,F1305*(_xlfn.XLOOKUP($A1305,'Inflation Constants Table'!$A:$A,'Inflation Constants Table'!$B:$B,0))),0)</f>
        <v>0</v>
      </c>
      <c r="J1305" s="23">
        <f>ROUND(IF($A1305 ='Inflation Constants Table'!$E$1,G1305,G1305*(_xlfn.XLOOKUP($A1305,'Inflation Constants Table'!$A:$A,'Inflation Constants Table'!$B:$B,0))),0)</f>
        <v>0</v>
      </c>
      <c r="K1305" s="19">
        <f t="shared" si="62"/>
        <v>0</v>
      </c>
      <c r="L1305" s="73">
        <f>_xlfn.XLOOKUP(A1305,'SAPD GF as Pct of COSA GF'!A:A,'SAPD GF as Pct of COSA GF'!C:C)</f>
        <v>1610819494</v>
      </c>
      <c r="M1305" s="19">
        <f t="shared" si="63"/>
        <v>0</v>
      </c>
    </row>
    <row r="1306" spans="1:13">
      <c r="A1306">
        <v>2020</v>
      </c>
      <c r="B1306" s="25" t="s">
        <v>232</v>
      </c>
      <c r="C1306" s="25" t="s">
        <v>159</v>
      </c>
      <c r="D1306" s="25" t="s">
        <v>170</v>
      </c>
      <c r="F1306" s="17">
        <v>17470</v>
      </c>
      <c r="G1306" s="65">
        <f t="shared" si="61"/>
        <v>17470</v>
      </c>
      <c r="H1306" s="23">
        <f>ROUND(IF($A1306 ='Inflation Constants Table'!$E$1,E1306,E1306*(_xlfn.XLOOKUP($A1306,'Inflation Constants Table'!$A:$A,'Inflation Constants Table'!$B:$B,0))),0)</f>
        <v>0</v>
      </c>
      <c r="I1306" s="23">
        <f>ROUND(IF($A1306 ='Inflation Constants Table'!$E$1,F1306,F1306*(_xlfn.XLOOKUP($A1306,'Inflation Constants Table'!$A:$A,'Inflation Constants Table'!$B:$B,0))),0)</f>
        <v>22012</v>
      </c>
      <c r="J1306" s="23">
        <f>ROUND(IF($A1306 ='Inflation Constants Table'!$E$1,G1306,G1306*(_xlfn.XLOOKUP($A1306,'Inflation Constants Table'!$A:$A,'Inflation Constants Table'!$B:$B,0))),0)</f>
        <v>22012</v>
      </c>
      <c r="K1306" s="19">
        <f t="shared" si="62"/>
        <v>0</v>
      </c>
      <c r="L1306" s="73">
        <f>_xlfn.XLOOKUP(A1306,'SAPD GF as Pct of COSA GF'!A:A,'SAPD GF as Pct of COSA GF'!C:C)</f>
        <v>1610819494</v>
      </c>
      <c r="M1306" s="19">
        <f t="shared" si="63"/>
        <v>1.3665094122582055E-5</v>
      </c>
    </row>
    <row r="1307" spans="1:13">
      <c r="A1307">
        <v>2020</v>
      </c>
      <c r="B1307" s="25" t="s">
        <v>232</v>
      </c>
      <c r="C1307" s="25" t="s">
        <v>159</v>
      </c>
      <c r="D1307" s="25" t="s">
        <v>172</v>
      </c>
      <c r="F1307" s="17">
        <v>10402</v>
      </c>
      <c r="G1307" s="65">
        <f t="shared" si="61"/>
        <v>10402</v>
      </c>
      <c r="H1307" s="23">
        <f>ROUND(IF($A1307 ='Inflation Constants Table'!$E$1,E1307,E1307*(_xlfn.XLOOKUP($A1307,'Inflation Constants Table'!$A:$A,'Inflation Constants Table'!$B:$B,0))),0)</f>
        <v>0</v>
      </c>
      <c r="I1307" s="23">
        <f>ROUND(IF($A1307 ='Inflation Constants Table'!$E$1,F1307,F1307*(_xlfn.XLOOKUP($A1307,'Inflation Constants Table'!$A:$A,'Inflation Constants Table'!$B:$B,0))),0)</f>
        <v>13107</v>
      </c>
      <c r="J1307" s="23">
        <f>ROUND(IF($A1307 ='Inflation Constants Table'!$E$1,G1307,G1307*(_xlfn.XLOOKUP($A1307,'Inflation Constants Table'!$A:$A,'Inflation Constants Table'!$B:$B,0))),0)</f>
        <v>13107</v>
      </c>
      <c r="K1307" s="19">
        <f t="shared" si="62"/>
        <v>0</v>
      </c>
      <c r="L1307" s="73">
        <f>_xlfn.XLOOKUP(A1307,'SAPD GF as Pct of COSA GF'!A:A,'SAPD GF as Pct of COSA GF'!C:C)</f>
        <v>1610819494</v>
      </c>
      <c r="M1307" s="19">
        <f t="shared" si="63"/>
        <v>8.1368521108796557E-6</v>
      </c>
    </row>
    <row r="1308" spans="1:13">
      <c r="A1308">
        <v>2020</v>
      </c>
      <c r="B1308" s="25" t="s">
        <v>232</v>
      </c>
      <c r="C1308" s="25" t="s">
        <v>159</v>
      </c>
      <c r="D1308" s="25" t="s">
        <v>233</v>
      </c>
      <c r="F1308" s="17">
        <v>55</v>
      </c>
      <c r="G1308" s="65">
        <f t="shared" si="61"/>
        <v>55</v>
      </c>
      <c r="H1308" s="23">
        <f>ROUND(IF($A1308 ='Inflation Constants Table'!$E$1,E1308,E1308*(_xlfn.XLOOKUP($A1308,'Inflation Constants Table'!$A:$A,'Inflation Constants Table'!$B:$B,0))),0)</f>
        <v>0</v>
      </c>
      <c r="I1308" s="23">
        <f>ROUND(IF($A1308 ='Inflation Constants Table'!$E$1,F1308,F1308*(_xlfn.XLOOKUP($A1308,'Inflation Constants Table'!$A:$A,'Inflation Constants Table'!$B:$B,0))),0)</f>
        <v>69</v>
      </c>
      <c r="J1308" s="23">
        <f>ROUND(IF($A1308 ='Inflation Constants Table'!$E$1,G1308,G1308*(_xlfn.XLOOKUP($A1308,'Inflation Constants Table'!$A:$A,'Inflation Constants Table'!$B:$B,0))),0)</f>
        <v>69</v>
      </c>
      <c r="K1308" s="19">
        <f t="shared" si="62"/>
        <v>0</v>
      </c>
      <c r="L1308" s="73">
        <f>_xlfn.XLOOKUP(A1308,'SAPD GF as Pct of COSA GF'!A:A,'SAPD GF as Pct of COSA GF'!C:C)</f>
        <v>1610819494</v>
      </c>
      <c r="M1308" s="19">
        <f t="shared" si="63"/>
        <v>4.2835339562882145E-8</v>
      </c>
    </row>
    <row r="1309" spans="1:13">
      <c r="A1309">
        <v>2020</v>
      </c>
      <c r="B1309" s="25" t="s">
        <v>232</v>
      </c>
      <c r="C1309" s="25" t="s">
        <v>177</v>
      </c>
      <c r="D1309" s="25" t="s">
        <v>180</v>
      </c>
      <c r="F1309" s="17">
        <v>7747</v>
      </c>
      <c r="G1309" s="65">
        <f t="shared" si="61"/>
        <v>7747</v>
      </c>
      <c r="H1309" s="23">
        <f>ROUND(IF($A1309 ='Inflation Constants Table'!$E$1,E1309,E1309*(_xlfn.XLOOKUP($A1309,'Inflation Constants Table'!$A:$A,'Inflation Constants Table'!$B:$B,0))),0)</f>
        <v>0</v>
      </c>
      <c r="I1309" s="23">
        <f>ROUND(IF($A1309 ='Inflation Constants Table'!$E$1,F1309,F1309*(_xlfn.XLOOKUP($A1309,'Inflation Constants Table'!$A:$A,'Inflation Constants Table'!$B:$B,0))),0)</f>
        <v>9761</v>
      </c>
      <c r="J1309" s="23">
        <f>ROUND(IF($A1309 ='Inflation Constants Table'!$E$1,G1309,G1309*(_xlfn.XLOOKUP($A1309,'Inflation Constants Table'!$A:$A,'Inflation Constants Table'!$B:$B,0))),0)</f>
        <v>9761</v>
      </c>
      <c r="K1309" s="19">
        <f t="shared" si="62"/>
        <v>0</v>
      </c>
      <c r="L1309" s="73">
        <f>_xlfn.XLOOKUP(A1309,'SAPD GF as Pct of COSA GF'!A:A,'SAPD GF as Pct of COSA GF'!C:C)</f>
        <v>1610819494</v>
      </c>
      <c r="M1309" s="19">
        <f t="shared" si="63"/>
        <v>6.0596485430911975E-6</v>
      </c>
    </row>
    <row r="1310" spans="1:13">
      <c r="A1310">
        <v>2020</v>
      </c>
      <c r="B1310" s="25" t="s">
        <v>232</v>
      </c>
      <c r="C1310" s="25" t="s">
        <v>177</v>
      </c>
      <c r="D1310" s="25" t="s">
        <v>183</v>
      </c>
      <c r="F1310" s="17">
        <v>1694</v>
      </c>
      <c r="G1310" s="65">
        <f t="shared" si="61"/>
        <v>1694</v>
      </c>
      <c r="H1310" s="23">
        <f>ROUND(IF($A1310 ='Inflation Constants Table'!$E$1,E1310,E1310*(_xlfn.XLOOKUP($A1310,'Inflation Constants Table'!$A:$A,'Inflation Constants Table'!$B:$B,0))),0)</f>
        <v>0</v>
      </c>
      <c r="I1310" s="23">
        <f>ROUND(IF($A1310 ='Inflation Constants Table'!$E$1,F1310,F1310*(_xlfn.XLOOKUP($A1310,'Inflation Constants Table'!$A:$A,'Inflation Constants Table'!$B:$B,0))),0)</f>
        <v>2134</v>
      </c>
      <c r="J1310" s="23">
        <f>ROUND(IF($A1310 ='Inflation Constants Table'!$E$1,G1310,G1310*(_xlfn.XLOOKUP($A1310,'Inflation Constants Table'!$A:$A,'Inflation Constants Table'!$B:$B,0))),0)</f>
        <v>2134</v>
      </c>
      <c r="K1310" s="19">
        <f t="shared" si="62"/>
        <v>0</v>
      </c>
      <c r="L1310" s="73">
        <f>_xlfn.XLOOKUP(A1310,'SAPD GF as Pct of COSA GF'!A:A,'SAPD GF as Pct of COSA GF'!C:C)</f>
        <v>1610819494</v>
      </c>
      <c r="M1310" s="19">
        <f t="shared" si="63"/>
        <v>1.3247915163360941E-6</v>
      </c>
    </row>
    <row r="1311" spans="1:13">
      <c r="A1311">
        <v>2020</v>
      </c>
      <c r="B1311" s="25" t="s">
        <v>232</v>
      </c>
      <c r="C1311" s="25" t="s">
        <v>177</v>
      </c>
      <c r="D1311" s="25" t="s">
        <v>185</v>
      </c>
      <c r="F1311" s="17">
        <v>295137</v>
      </c>
      <c r="G1311" s="65">
        <f t="shared" si="61"/>
        <v>295137</v>
      </c>
      <c r="H1311" s="23">
        <f>ROUND(IF($A1311 ='Inflation Constants Table'!$E$1,E1311,E1311*(_xlfn.XLOOKUP($A1311,'Inflation Constants Table'!$A:$A,'Inflation Constants Table'!$B:$B,0))),0)</f>
        <v>0</v>
      </c>
      <c r="I1311" s="23">
        <f>ROUND(IF($A1311 ='Inflation Constants Table'!$E$1,F1311,F1311*(_xlfn.XLOOKUP($A1311,'Inflation Constants Table'!$A:$A,'Inflation Constants Table'!$B:$B,0))),0)</f>
        <v>371873</v>
      </c>
      <c r="J1311" s="23">
        <f>ROUND(IF($A1311 ='Inflation Constants Table'!$E$1,G1311,G1311*(_xlfn.XLOOKUP($A1311,'Inflation Constants Table'!$A:$A,'Inflation Constants Table'!$B:$B,0))),0)</f>
        <v>371873</v>
      </c>
      <c r="K1311" s="19">
        <f t="shared" si="62"/>
        <v>0</v>
      </c>
      <c r="L1311" s="73">
        <f>_xlfn.XLOOKUP(A1311,'SAPD GF as Pct of COSA GF'!A:A,'SAPD GF as Pct of COSA GF'!C:C)</f>
        <v>1610819494</v>
      </c>
      <c r="M1311" s="19">
        <f t="shared" si="63"/>
        <v>2.3085951056909669E-4</v>
      </c>
    </row>
    <row r="1312" spans="1:13">
      <c r="A1312">
        <v>2020</v>
      </c>
      <c r="B1312" s="25" t="s">
        <v>232</v>
      </c>
      <c r="C1312" s="25" t="s">
        <v>177</v>
      </c>
      <c r="D1312" s="25" t="s">
        <v>193</v>
      </c>
      <c r="F1312" s="17">
        <v>30316</v>
      </c>
      <c r="G1312" s="65">
        <f t="shared" si="61"/>
        <v>30316</v>
      </c>
      <c r="H1312" s="23">
        <f>ROUND(IF($A1312 ='Inflation Constants Table'!$E$1,E1312,E1312*(_xlfn.XLOOKUP($A1312,'Inflation Constants Table'!$A:$A,'Inflation Constants Table'!$B:$B,0))),0)</f>
        <v>0</v>
      </c>
      <c r="I1312" s="23">
        <f>ROUND(IF($A1312 ='Inflation Constants Table'!$E$1,F1312,F1312*(_xlfn.XLOOKUP($A1312,'Inflation Constants Table'!$A:$A,'Inflation Constants Table'!$B:$B,0))),0)</f>
        <v>38198</v>
      </c>
      <c r="J1312" s="23">
        <f>ROUND(IF($A1312 ='Inflation Constants Table'!$E$1,G1312,G1312*(_xlfn.XLOOKUP($A1312,'Inflation Constants Table'!$A:$A,'Inflation Constants Table'!$B:$B,0))),0)</f>
        <v>38198</v>
      </c>
      <c r="K1312" s="19">
        <f t="shared" si="62"/>
        <v>0</v>
      </c>
      <c r="L1312" s="73">
        <f>_xlfn.XLOOKUP(A1312,'SAPD GF as Pct of COSA GF'!A:A,'SAPD GF as Pct of COSA GF'!C:C)</f>
        <v>1610819494</v>
      </c>
      <c r="M1312" s="19">
        <f t="shared" si="63"/>
        <v>2.3713395661202496E-5</v>
      </c>
    </row>
    <row r="1313" spans="1:13">
      <c r="A1313">
        <v>2020</v>
      </c>
      <c r="B1313" s="25" t="s">
        <v>232</v>
      </c>
      <c r="C1313" s="25" t="s">
        <v>177</v>
      </c>
      <c r="D1313" s="25" t="s">
        <v>195</v>
      </c>
      <c r="F1313" s="17">
        <v>0</v>
      </c>
      <c r="G1313" s="65">
        <f t="shared" si="61"/>
        <v>0</v>
      </c>
      <c r="H1313" s="23">
        <f>ROUND(IF($A1313 ='Inflation Constants Table'!$E$1,E1313,E1313*(_xlfn.XLOOKUP($A1313,'Inflation Constants Table'!$A:$A,'Inflation Constants Table'!$B:$B,0))),0)</f>
        <v>0</v>
      </c>
      <c r="I1313" s="23">
        <f>ROUND(IF($A1313 ='Inflation Constants Table'!$E$1,F1313,F1313*(_xlfn.XLOOKUP($A1313,'Inflation Constants Table'!$A:$A,'Inflation Constants Table'!$B:$B,0))),0)</f>
        <v>0</v>
      </c>
      <c r="J1313" s="23">
        <f>ROUND(IF($A1313 ='Inflation Constants Table'!$E$1,G1313,G1313*(_xlfn.XLOOKUP($A1313,'Inflation Constants Table'!$A:$A,'Inflation Constants Table'!$B:$B,0))),0)</f>
        <v>0</v>
      </c>
      <c r="K1313" s="19">
        <f t="shared" si="62"/>
        <v>0</v>
      </c>
      <c r="L1313" s="73">
        <f>_xlfn.XLOOKUP(A1313,'SAPD GF as Pct of COSA GF'!A:A,'SAPD GF as Pct of COSA GF'!C:C)</f>
        <v>1610819494</v>
      </c>
      <c r="M1313" s="19">
        <f t="shared" si="63"/>
        <v>0</v>
      </c>
    </row>
    <row r="1314" spans="1:13">
      <c r="A1314">
        <v>2020</v>
      </c>
      <c r="B1314" s="25" t="s">
        <v>232</v>
      </c>
      <c r="C1314" s="25" t="s">
        <v>177</v>
      </c>
      <c r="D1314" s="25" t="s">
        <v>196</v>
      </c>
      <c r="F1314" s="17">
        <v>174881</v>
      </c>
      <c r="G1314" s="65">
        <f t="shared" si="61"/>
        <v>174881</v>
      </c>
      <c r="H1314" s="23">
        <f>ROUND(IF($A1314 ='Inflation Constants Table'!$E$1,E1314,E1314*(_xlfn.XLOOKUP($A1314,'Inflation Constants Table'!$A:$A,'Inflation Constants Table'!$B:$B,0))),0)</f>
        <v>0</v>
      </c>
      <c r="I1314" s="23">
        <f>ROUND(IF($A1314 ='Inflation Constants Table'!$E$1,F1314,F1314*(_xlfn.XLOOKUP($A1314,'Inflation Constants Table'!$A:$A,'Inflation Constants Table'!$B:$B,0))),0)</f>
        <v>220350</v>
      </c>
      <c r="J1314" s="23">
        <f>ROUND(IF($A1314 ='Inflation Constants Table'!$E$1,G1314,G1314*(_xlfn.XLOOKUP($A1314,'Inflation Constants Table'!$A:$A,'Inflation Constants Table'!$B:$B,0))),0)</f>
        <v>220350</v>
      </c>
      <c r="K1314" s="19">
        <f t="shared" si="62"/>
        <v>0</v>
      </c>
      <c r="L1314" s="73">
        <f>_xlfn.XLOOKUP(A1314,'SAPD GF as Pct of COSA GF'!A:A,'SAPD GF as Pct of COSA GF'!C:C)</f>
        <v>1610819494</v>
      </c>
      <c r="M1314" s="19">
        <f t="shared" si="63"/>
        <v>1.3679372569103015E-4</v>
      </c>
    </row>
    <row r="1315" spans="1:13">
      <c r="A1315">
        <v>2020</v>
      </c>
      <c r="B1315" s="25" t="s">
        <v>232</v>
      </c>
      <c r="C1315" s="25" t="s">
        <v>199</v>
      </c>
      <c r="D1315" s="25" t="s">
        <v>227</v>
      </c>
      <c r="F1315" s="17">
        <v>0</v>
      </c>
      <c r="G1315" s="65">
        <f t="shared" si="61"/>
        <v>0</v>
      </c>
      <c r="H1315" s="23">
        <f>ROUND(IF($A1315 ='Inflation Constants Table'!$E$1,E1315,E1315*(_xlfn.XLOOKUP($A1315,'Inflation Constants Table'!$A:$A,'Inflation Constants Table'!$B:$B,0))),0)</f>
        <v>0</v>
      </c>
      <c r="I1315" s="23">
        <f>ROUND(IF($A1315 ='Inflation Constants Table'!$E$1,F1315,F1315*(_xlfn.XLOOKUP($A1315,'Inflation Constants Table'!$A:$A,'Inflation Constants Table'!$B:$B,0))),0)</f>
        <v>0</v>
      </c>
      <c r="J1315" s="23">
        <f>ROUND(IF($A1315 ='Inflation Constants Table'!$E$1,G1315,G1315*(_xlfn.XLOOKUP($A1315,'Inflation Constants Table'!$A:$A,'Inflation Constants Table'!$B:$B,0))),0)</f>
        <v>0</v>
      </c>
      <c r="K1315" s="19">
        <f t="shared" si="62"/>
        <v>0</v>
      </c>
      <c r="L1315" s="73">
        <f>_xlfn.XLOOKUP(A1315,'SAPD GF as Pct of COSA GF'!A:A,'SAPD GF as Pct of COSA GF'!C:C)</f>
        <v>1610819494</v>
      </c>
      <c r="M1315" s="19">
        <f t="shared" si="63"/>
        <v>0</v>
      </c>
    </row>
    <row r="1316" spans="1:13">
      <c r="A1316">
        <v>2020</v>
      </c>
      <c r="B1316" s="25" t="s">
        <v>232</v>
      </c>
      <c r="C1316" s="25" t="s">
        <v>199</v>
      </c>
      <c r="D1316" s="25" t="s">
        <v>222</v>
      </c>
      <c r="F1316" s="17">
        <v>0</v>
      </c>
      <c r="G1316" s="65">
        <f t="shared" si="61"/>
        <v>0</v>
      </c>
      <c r="H1316" s="23">
        <f>ROUND(IF($A1316 ='Inflation Constants Table'!$E$1,E1316,E1316*(_xlfn.XLOOKUP($A1316,'Inflation Constants Table'!$A:$A,'Inflation Constants Table'!$B:$B,0))),0)</f>
        <v>0</v>
      </c>
      <c r="I1316" s="23">
        <f>ROUND(IF($A1316 ='Inflation Constants Table'!$E$1,F1316,F1316*(_xlfn.XLOOKUP($A1316,'Inflation Constants Table'!$A:$A,'Inflation Constants Table'!$B:$B,0))),0)</f>
        <v>0</v>
      </c>
      <c r="J1316" s="23">
        <f>ROUND(IF($A1316 ='Inflation Constants Table'!$E$1,G1316,G1316*(_xlfn.XLOOKUP($A1316,'Inflation Constants Table'!$A:$A,'Inflation Constants Table'!$B:$B,0))),0)</f>
        <v>0</v>
      </c>
      <c r="K1316" s="19">
        <f t="shared" si="62"/>
        <v>0</v>
      </c>
      <c r="L1316" s="73">
        <f>_xlfn.XLOOKUP(A1316,'SAPD GF as Pct of COSA GF'!A:A,'SAPD GF as Pct of COSA GF'!C:C)</f>
        <v>1610819494</v>
      </c>
      <c r="M1316" s="19">
        <f t="shared" si="63"/>
        <v>0</v>
      </c>
    </row>
    <row r="1317" spans="1:13">
      <c r="A1317">
        <v>2020</v>
      </c>
      <c r="B1317" s="25" t="s">
        <v>232</v>
      </c>
      <c r="C1317" s="25" t="s">
        <v>199</v>
      </c>
      <c r="D1317" s="25" t="s">
        <v>223</v>
      </c>
      <c r="F1317" s="17">
        <v>0</v>
      </c>
      <c r="G1317" s="65">
        <f t="shared" si="61"/>
        <v>0</v>
      </c>
      <c r="H1317" s="23">
        <f>ROUND(IF($A1317 ='Inflation Constants Table'!$E$1,E1317,E1317*(_xlfn.XLOOKUP($A1317,'Inflation Constants Table'!$A:$A,'Inflation Constants Table'!$B:$B,0))),0)</f>
        <v>0</v>
      </c>
      <c r="I1317" s="23">
        <f>ROUND(IF($A1317 ='Inflation Constants Table'!$E$1,F1317,F1317*(_xlfn.XLOOKUP($A1317,'Inflation Constants Table'!$A:$A,'Inflation Constants Table'!$B:$B,0))),0)</f>
        <v>0</v>
      </c>
      <c r="J1317" s="23">
        <f>ROUND(IF($A1317 ='Inflation Constants Table'!$E$1,G1317,G1317*(_xlfn.XLOOKUP($A1317,'Inflation Constants Table'!$A:$A,'Inflation Constants Table'!$B:$B,0))),0)</f>
        <v>0</v>
      </c>
      <c r="K1317" s="19">
        <f t="shared" si="62"/>
        <v>0</v>
      </c>
      <c r="L1317" s="73">
        <f>_xlfn.XLOOKUP(A1317,'SAPD GF as Pct of COSA GF'!A:A,'SAPD GF as Pct of COSA GF'!C:C)</f>
        <v>1610819494</v>
      </c>
      <c r="M1317" s="19">
        <f t="shared" si="63"/>
        <v>0</v>
      </c>
    </row>
    <row r="1318" spans="1:13" s="62" customFormat="1">
      <c r="A1318" s="62">
        <v>2020</v>
      </c>
      <c r="B1318" s="61" t="s">
        <v>232</v>
      </c>
      <c r="C1318" s="61" t="s">
        <v>199</v>
      </c>
      <c r="D1318" s="61" t="s">
        <v>205</v>
      </c>
      <c r="E1318" s="66"/>
      <c r="F1318" s="66">
        <v>0</v>
      </c>
      <c r="G1318" s="65">
        <f t="shared" si="61"/>
        <v>0</v>
      </c>
      <c r="H1318" s="23">
        <f>ROUND(IF($A1318 ='Inflation Constants Table'!$E$1,E1318,E1318*(_xlfn.XLOOKUP($A1318,'Inflation Constants Table'!$A:$A,'Inflation Constants Table'!$B:$B,0))),0)</f>
        <v>0</v>
      </c>
      <c r="I1318" s="23">
        <f>ROUND(IF($A1318 ='Inflation Constants Table'!$E$1,F1318,F1318*(_xlfn.XLOOKUP($A1318,'Inflation Constants Table'!$A:$A,'Inflation Constants Table'!$B:$B,0))),0)</f>
        <v>0</v>
      </c>
      <c r="J1318" s="23">
        <f>ROUND(IF($A1318 ='Inflation Constants Table'!$E$1,G1318,G1318*(_xlfn.XLOOKUP($A1318,'Inflation Constants Table'!$A:$A,'Inflation Constants Table'!$B:$B,0))),0)</f>
        <v>0</v>
      </c>
      <c r="K1318" s="19">
        <f t="shared" si="62"/>
        <v>0</v>
      </c>
      <c r="L1318" s="73">
        <f>_xlfn.XLOOKUP(A1318,'SAPD GF as Pct of COSA GF'!A:A,'SAPD GF as Pct of COSA GF'!C:C)</f>
        <v>1610819494</v>
      </c>
      <c r="M1318" s="19">
        <f t="shared" si="63"/>
        <v>0</v>
      </c>
    </row>
    <row r="1319" spans="1:13">
      <c r="A1319">
        <v>2021</v>
      </c>
      <c r="B1319" s="25" t="s">
        <v>232</v>
      </c>
      <c r="C1319" s="25" t="s">
        <v>90</v>
      </c>
      <c r="D1319" s="25" t="s">
        <v>91</v>
      </c>
      <c r="F1319" s="17">
        <v>1951866</v>
      </c>
      <c r="G1319" s="65">
        <f t="shared" si="61"/>
        <v>1951866</v>
      </c>
      <c r="H1319" s="23">
        <f>ROUND(IF($A1319 ='Inflation Constants Table'!$E$1,E1319,E1319*(_xlfn.XLOOKUP($A1319,'Inflation Constants Table'!$A:$A,'Inflation Constants Table'!$B:$B,0))),0)</f>
        <v>0</v>
      </c>
      <c r="I1319" s="23">
        <f>ROUND(IF($A1319 ='Inflation Constants Table'!$E$1,F1319,F1319*(_xlfn.XLOOKUP($A1319,'Inflation Constants Table'!$A:$A,'Inflation Constants Table'!$B:$B,0))),0)</f>
        <v>2420314</v>
      </c>
      <c r="J1319" s="23">
        <f>ROUND(IF($A1319 ='Inflation Constants Table'!$E$1,G1319,G1319*(_xlfn.XLOOKUP($A1319,'Inflation Constants Table'!$A:$A,'Inflation Constants Table'!$B:$B,0))),0)</f>
        <v>2420314</v>
      </c>
      <c r="K1319" s="19">
        <f t="shared" si="62"/>
        <v>0</v>
      </c>
      <c r="L1319" s="73">
        <f>_xlfn.XLOOKUP(A1319,'SAPD GF as Pct of COSA GF'!A:A,'SAPD GF as Pct of COSA GF'!C:C)</f>
        <v>1596310579</v>
      </c>
      <c r="M1319" s="19">
        <f t="shared" si="63"/>
        <v>1.5161924200967161E-3</v>
      </c>
    </row>
    <row r="1320" spans="1:13">
      <c r="A1320">
        <v>2021</v>
      </c>
      <c r="B1320" s="25" t="s">
        <v>232</v>
      </c>
      <c r="C1320" s="25" t="s">
        <v>90</v>
      </c>
      <c r="D1320" s="63" t="s">
        <v>93</v>
      </c>
      <c r="F1320" s="17">
        <v>151850</v>
      </c>
      <c r="G1320" s="65">
        <f t="shared" si="61"/>
        <v>151850</v>
      </c>
      <c r="H1320" s="23">
        <f>ROUND(IF($A1320 ='Inflation Constants Table'!$E$1,E1320,E1320*(_xlfn.XLOOKUP($A1320,'Inflation Constants Table'!$A:$A,'Inflation Constants Table'!$B:$B,0))),0)</f>
        <v>0</v>
      </c>
      <c r="I1320" s="23">
        <f>ROUND(IF($A1320 ='Inflation Constants Table'!$E$1,F1320,F1320*(_xlfn.XLOOKUP($A1320,'Inflation Constants Table'!$A:$A,'Inflation Constants Table'!$B:$B,0))),0)</f>
        <v>188294</v>
      </c>
      <c r="J1320" s="23">
        <f>ROUND(IF($A1320 ='Inflation Constants Table'!$E$1,G1320,G1320*(_xlfn.XLOOKUP($A1320,'Inflation Constants Table'!$A:$A,'Inflation Constants Table'!$B:$B,0))),0)</f>
        <v>188294</v>
      </c>
      <c r="K1320" s="19">
        <f t="shared" si="62"/>
        <v>0</v>
      </c>
      <c r="L1320" s="73">
        <f>_xlfn.XLOOKUP(A1320,'SAPD GF as Pct of COSA GF'!A:A,'SAPD GF as Pct of COSA GF'!C:C)</f>
        <v>1596310579</v>
      </c>
      <c r="M1320" s="19">
        <f t="shared" si="63"/>
        <v>1.1795574274647465E-4</v>
      </c>
    </row>
    <row r="1321" spans="1:13">
      <c r="A1321">
        <v>2021</v>
      </c>
      <c r="B1321" s="25" t="s">
        <v>232</v>
      </c>
      <c r="C1321" s="25" t="s">
        <v>90</v>
      </c>
      <c r="D1321" s="25" t="s">
        <v>95</v>
      </c>
      <c r="F1321" s="17">
        <v>40673</v>
      </c>
      <c r="G1321" s="65">
        <f t="shared" si="61"/>
        <v>40673</v>
      </c>
      <c r="H1321" s="23">
        <f>ROUND(IF($A1321 ='Inflation Constants Table'!$E$1,E1321,E1321*(_xlfn.XLOOKUP($A1321,'Inflation Constants Table'!$A:$A,'Inflation Constants Table'!$B:$B,0))),0)</f>
        <v>0</v>
      </c>
      <c r="I1321" s="23">
        <f>ROUND(IF($A1321 ='Inflation Constants Table'!$E$1,F1321,F1321*(_xlfn.XLOOKUP($A1321,'Inflation Constants Table'!$A:$A,'Inflation Constants Table'!$B:$B,0))),0)</f>
        <v>50435</v>
      </c>
      <c r="J1321" s="23">
        <f>ROUND(IF($A1321 ='Inflation Constants Table'!$E$1,G1321,G1321*(_xlfn.XLOOKUP($A1321,'Inflation Constants Table'!$A:$A,'Inflation Constants Table'!$B:$B,0))),0)</f>
        <v>50435</v>
      </c>
      <c r="K1321" s="19">
        <f t="shared" si="62"/>
        <v>0</v>
      </c>
      <c r="L1321" s="73">
        <f>_xlfn.XLOOKUP(A1321,'SAPD GF as Pct of COSA GF'!A:A,'SAPD GF as Pct of COSA GF'!C:C)</f>
        <v>1596310579</v>
      </c>
      <c r="M1321" s="19">
        <f t="shared" si="63"/>
        <v>3.1594728910206637E-5</v>
      </c>
    </row>
    <row r="1322" spans="1:13">
      <c r="A1322">
        <v>2021</v>
      </c>
      <c r="B1322" s="25" t="s">
        <v>232</v>
      </c>
      <c r="C1322" s="25" t="s">
        <v>90</v>
      </c>
      <c r="D1322" s="25" t="s">
        <v>96</v>
      </c>
      <c r="F1322" s="17">
        <v>4800</v>
      </c>
      <c r="G1322" s="65">
        <f t="shared" si="61"/>
        <v>4800</v>
      </c>
      <c r="H1322" s="23">
        <f>ROUND(IF($A1322 ='Inflation Constants Table'!$E$1,E1322,E1322*(_xlfn.XLOOKUP($A1322,'Inflation Constants Table'!$A:$A,'Inflation Constants Table'!$B:$B,0))),0)</f>
        <v>0</v>
      </c>
      <c r="I1322" s="23">
        <f>ROUND(IF($A1322 ='Inflation Constants Table'!$E$1,F1322,F1322*(_xlfn.XLOOKUP($A1322,'Inflation Constants Table'!$A:$A,'Inflation Constants Table'!$B:$B,0))),0)</f>
        <v>5952</v>
      </c>
      <c r="J1322" s="23">
        <f>ROUND(IF($A1322 ='Inflation Constants Table'!$E$1,G1322,G1322*(_xlfn.XLOOKUP($A1322,'Inflation Constants Table'!$A:$A,'Inflation Constants Table'!$B:$B,0))),0)</f>
        <v>5952</v>
      </c>
      <c r="K1322" s="19">
        <f t="shared" si="62"/>
        <v>0</v>
      </c>
      <c r="L1322" s="73">
        <f>_xlfn.XLOOKUP(A1322,'SAPD GF as Pct of COSA GF'!A:A,'SAPD GF as Pct of COSA GF'!C:C)</f>
        <v>1596310579</v>
      </c>
      <c r="M1322" s="19">
        <f t="shared" si="63"/>
        <v>3.728597729226726E-6</v>
      </c>
    </row>
    <row r="1323" spans="1:13">
      <c r="A1323">
        <v>2021</v>
      </c>
      <c r="B1323" s="25" t="s">
        <v>232</v>
      </c>
      <c r="C1323" s="25" t="s">
        <v>90</v>
      </c>
      <c r="D1323" s="25" t="s">
        <v>99</v>
      </c>
      <c r="F1323" s="17">
        <v>33917</v>
      </c>
      <c r="G1323" s="65">
        <f t="shared" si="61"/>
        <v>33917</v>
      </c>
      <c r="H1323" s="23">
        <f>ROUND(IF($A1323 ='Inflation Constants Table'!$E$1,E1323,E1323*(_xlfn.XLOOKUP($A1323,'Inflation Constants Table'!$A:$A,'Inflation Constants Table'!$B:$B,0))),0)</f>
        <v>0</v>
      </c>
      <c r="I1323" s="23">
        <f>ROUND(IF($A1323 ='Inflation Constants Table'!$E$1,F1323,F1323*(_xlfn.XLOOKUP($A1323,'Inflation Constants Table'!$A:$A,'Inflation Constants Table'!$B:$B,0))),0)</f>
        <v>42057</v>
      </c>
      <c r="J1323" s="23">
        <f>ROUND(IF($A1323 ='Inflation Constants Table'!$E$1,G1323,G1323*(_xlfn.XLOOKUP($A1323,'Inflation Constants Table'!$A:$A,'Inflation Constants Table'!$B:$B,0))),0)</f>
        <v>42057</v>
      </c>
      <c r="K1323" s="19">
        <f t="shared" si="62"/>
        <v>0</v>
      </c>
      <c r="L1323" s="73">
        <f>_xlfn.XLOOKUP(A1323,'SAPD GF as Pct of COSA GF'!A:A,'SAPD GF as Pct of COSA GF'!C:C)</f>
        <v>1596310579</v>
      </c>
      <c r="M1323" s="19">
        <f t="shared" si="63"/>
        <v>2.6346376797393886E-5</v>
      </c>
    </row>
    <row r="1324" spans="1:13">
      <c r="A1324">
        <v>2021</v>
      </c>
      <c r="B1324" s="25" t="s">
        <v>232</v>
      </c>
      <c r="C1324" s="25" t="s">
        <v>90</v>
      </c>
      <c r="D1324" s="25" t="s">
        <v>100</v>
      </c>
      <c r="F1324" s="17">
        <v>149678</v>
      </c>
      <c r="G1324" s="65">
        <f t="shared" si="61"/>
        <v>149678</v>
      </c>
      <c r="H1324" s="23">
        <f>ROUND(IF($A1324 ='Inflation Constants Table'!$E$1,E1324,E1324*(_xlfn.XLOOKUP($A1324,'Inflation Constants Table'!$A:$A,'Inflation Constants Table'!$B:$B,0))),0)</f>
        <v>0</v>
      </c>
      <c r="I1324" s="23">
        <f>ROUND(IF($A1324 ='Inflation Constants Table'!$E$1,F1324,F1324*(_xlfn.XLOOKUP($A1324,'Inflation Constants Table'!$A:$A,'Inflation Constants Table'!$B:$B,0))),0)</f>
        <v>185601</v>
      </c>
      <c r="J1324" s="23">
        <f>ROUND(IF($A1324 ='Inflation Constants Table'!$E$1,G1324,G1324*(_xlfn.XLOOKUP($A1324,'Inflation Constants Table'!$A:$A,'Inflation Constants Table'!$B:$B,0))),0)</f>
        <v>185601</v>
      </c>
      <c r="K1324" s="19">
        <f t="shared" si="62"/>
        <v>0</v>
      </c>
      <c r="L1324" s="73">
        <f>_xlfn.XLOOKUP(A1324,'SAPD GF as Pct of COSA GF'!A:A,'SAPD GF as Pct of COSA GF'!C:C)</f>
        <v>1596310579</v>
      </c>
      <c r="M1324" s="19">
        <f t="shared" si="63"/>
        <v>1.1626872767846263E-4</v>
      </c>
    </row>
    <row r="1325" spans="1:13">
      <c r="A1325">
        <v>2021</v>
      </c>
      <c r="B1325" s="25" t="s">
        <v>232</v>
      </c>
      <c r="C1325" s="25" t="s">
        <v>90</v>
      </c>
      <c r="D1325" s="25" t="s">
        <v>102</v>
      </c>
      <c r="F1325" s="17">
        <v>1948</v>
      </c>
      <c r="G1325" s="65">
        <f t="shared" si="61"/>
        <v>1948</v>
      </c>
      <c r="H1325" s="23">
        <f>ROUND(IF($A1325 ='Inflation Constants Table'!$E$1,E1325,E1325*(_xlfn.XLOOKUP($A1325,'Inflation Constants Table'!$A:$A,'Inflation Constants Table'!$B:$B,0))),0)</f>
        <v>0</v>
      </c>
      <c r="I1325" s="23">
        <f>ROUND(IF($A1325 ='Inflation Constants Table'!$E$1,F1325,F1325*(_xlfn.XLOOKUP($A1325,'Inflation Constants Table'!$A:$A,'Inflation Constants Table'!$B:$B,0))),0)</f>
        <v>2416</v>
      </c>
      <c r="J1325" s="23">
        <f>ROUND(IF($A1325 ='Inflation Constants Table'!$E$1,G1325,G1325*(_xlfn.XLOOKUP($A1325,'Inflation Constants Table'!$A:$A,'Inflation Constants Table'!$B:$B,0))),0)</f>
        <v>2416</v>
      </c>
      <c r="K1325" s="19">
        <f t="shared" si="62"/>
        <v>0</v>
      </c>
      <c r="L1325" s="73">
        <f>_xlfn.XLOOKUP(A1325,'SAPD GF as Pct of COSA GF'!A:A,'SAPD GF as Pct of COSA GF'!C:C)</f>
        <v>1596310579</v>
      </c>
      <c r="M1325" s="19">
        <f t="shared" si="63"/>
        <v>1.5134899384764399E-6</v>
      </c>
    </row>
    <row r="1326" spans="1:13">
      <c r="A1326">
        <v>2021</v>
      </c>
      <c r="B1326" s="25" t="s">
        <v>232</v>
      </c>
      <c r="C1326" s="25" t="s">
        <v>90</v>
      </c>
      <c r="D1326" s="25" t="s">
        <v>104</v>
      </c>
      <c r="F1326" s="17">
        <v>14265</v>
      </c>
      <c r="G1326" s="65">
        <f t="shared" si="61"/>
        <v>14265</v>
      </c>
      <c r="H1326" s="23">
        <f>ROUND(IF($A1326 ='Inflation Constants Table'!$E$1,E1326,E1326*(_xlfn.XLOOKUP($A1326,'Inflation Constants Table'!$A:$A,'Inflation Constants Table'!$B:$B,0))),0)</f>
        <v>0</v>
      </c>
      <c r="I1326" s="23">
        <f>ROUND(IF($A1326 ='Inflation Constants Table'!$E$1,F1326,F1326*(_xlfn.XLOOKUP($A1326,'Inflation Constants Table'!$A:$A,'Inflation Constants Table'!$B:$B,0))),0)</f>
        <v>17689</v>
      </c>
      <c r="J1326" s="23">
        <f>ROUND(IF($A1326 ='Inflation Constants Table'!$E$1,G1326,G1326*(_xlfn.XLOOKUP($A1326,'Inflation Constants Table'!$A:$A,'Inflation Constants Table'!$B:$B,0))),0)</f>
        <v>17689</v>
      </c>
      <c r="K1326" s="19">
        <f t="shared" si="62"/>
        <v>0</v>
      </c>
      <c r="L1326" s="73">
        <f>_xlfn.XLOOKUP(A1326,'SAPD GF as Pct of COSA GF'!A:A,'SAPD GF as Pct of COSA GF'!C:C)</f>
        <v>1596310579</v>
      </c>
      <c r="M1326" s="19">
        <f t="shared" si="63"/>
        <v>1.1081176954350059E-5</v>
      </c>
    </row>
    <row r="1327" spans="1:13">
      <c r="A1327">
        <v>2021</v>
      </c>
      <c r="B1327" s="25" t="s">
        <v>232</v>
      </c>
      <c r="C1327" s="25" t="s">
        <v>90</v>
      </c>
      <c r="D1327" s="25" t="s">
        <v>122</v>
      </c>
      <c r="F1327" s="17">
        <v>239643</v>
      </c>
      <c r="G1327" s="65">
        <f t="shared" si="61"/>
        <v>239643</v>
      </c>
      <c r="H1327" s="23">
        <f>ROUND(IF($A1327 ='Inflation Constants Table'!$E$1,E1327,E1327*(_xlfn.XLOOKUP($A1327,'Inflation Constants Table'!$A:$A,'Inflation Constants Table'!$B:$B,0))),0)</f>
        <v>0</v>
      </c>
      <c r="I1327" s="23">
        <f>ROUND(IF($A1327 ='Inflation Constants Table'!$E$1,F1327,F1327*(_xlfn.XLOOKUP($A1327,'Inflation Constants Table'!$A:$A,'Inflation Constants Table'!$B:$B,0))),0)</f>
        <v>297157</v>
      </c>
      <c r="J1327" s="23">
        <f>ROUND(IF($A1327 ='Inflation Constants Table'!$E$1,G1327,G1327*(_xlfn.XLOOKUP($A1327,'Inflation Constants Table'!$A:$A,'Inflation Constants Table'!$B:$B,0))),0)</f>
        <v>297157</v>
      </c>
      <c r="K1327" s="19">
        <f t="shared" si="62"/>
        <v>0</v>
      </c>
      <c r="L1327" s="73">
        <f>_xlfn.XLOOKUP(A1327,'SAPD GF as Pct of COSA GF'!A:A,'SAPD GF as Pct of COSA GF'!C:C)</f>
        <v>1596310579</v>
      </c>
      <c r="M1327" s="19">
        <f t="shared" si="63"/>
        <v>1.8615237154298155E-4</v>
      </c>
    </row>
    <row r="1328" spans="1:13">
      <c r="A1328">
        <v>2021</v>
      </c>
      <c r="B1328" s="25" t="s">
        <v>232</v>
      </c>
      <c r="C1328" s="25" t="s">
        <v>90</v>
      </c>
      <c r="D1328" s="25" t="s">
        <v>230</v>
      </c>
      <c r="F1328" s="17">
        <v>0</v>
      </c>
      <c r="G1328" s="65">
        <f t="shared" si="61"/>
        <v>0</v>
      </c>
      <c r="H1328" s="23">
        <f>ROUND(IF($A1328 ='Inflation Constants Table'!$E$1,E1328,E1328*(_xlfn.XLOOKUP($A1328,'Inflation Constants Table'!$A:$A,'Inflation Constants Table'!$B:$B,0))),0)</f>
        <v>0</v>
      </c>
      <c r="I1328" s="23">
        <f>ROUND(IF($A1328 ='Inflation Constants Table'!$E$1,F1328,F1328*(_xlfn.XLOOKUP($A1328,'Inflation Constants Table'!$A:$A,'Inflation Constants Table'!$B:$B,0))),0)</f>
        <v>0</v>
      </c>
      <c r="J1328" s="23">
        <f>ROUND(IF($A1328 ='Inflation Constants Table'!$E$1,G1328,G1328*(_xlfn.XLOOKUP($A1328,'Inflation Constants Table'!$A:$A,'Inflation Constants Table'!$B:$B,0))),0)</f>
        <v>0</v>
      </c>
      <c r="K1328" s="19">
        <f t="shared" si="62"/>
        <v>0</v>
      </c>
      <c r="L1328" s="73">
        <f>_xlfn.XLOOKUP(A1328,'SAPD GF as Pct of COSA GF'!A:A,'SAPD GF as Pct of COSA GF'!C:C)</f>
        <v>1596310579</v>
      </c>
      <c r="M1328" s="19">
        <f t="shared" si="63"/>
        <v>0</v>
      </c>
    </row>
    <row r="1329" spans="1:13">
      <c r="A1329">
        <v>2021</v>
      </c>
      <c r="B1329" s="25" t="s">
        <v>232</v>
      </c>
      <c r="C1329" s="25" t="s">
        <v>90</v>
      </c>
      <c r="D1329" s="25" t="s">
        <v>126</v>
      </c>
      <c r="F1329" s="17">
        <v>334881</v>
      </c>
      <c r="G1329" s="65">
        <f t="shared" si="61"/>
        <v>334881</v>
      </c>
      <c r="H1329" s="23">
        <f>ROUND(IF($A1329 ='Inflation Constants Table'!$E$1,E1329,E1329*(_xlfn.XLOOKUP($A1329,'Inflation Constants Table'!$A:$A,'Inflation Constants Table'!$B:$B,0))),0)</f>
        <v>0</v>
      </c>
      <c r="I1329" s="23">
        <f>ROUND(IF($A1329 ='Inflation Constants Table'!$E$1,F1329,F1329*(_xlfn.XLOOKUP($A1329,'Inflation Constants Table'!$A:$A,'Inflation Constants Table'!$B:$B,0))),0)</f>
        <v>415252</v>
      </c>
      <c r="J1329" s="23">
        <f>ROUND(IF($A1329 ='Inflation Constants Table'!$E$1,G1329,G1329*(_xlfn.XLOOKUP($A1329,'Inflation Constants Table'!$A:$A,'Inflation Constants Table'!$B:$B,0))),0)</f>
        <v>415252</v>
      </c>
      <c r="K1329" s="19">
        <f t="shared" si="62"/>
        <v>0</v>
      </c>
      <c r="L1329" s="73">
        <f>_xlfn.XLOOKUP(A1329,'SAPD GF as Pct of COSA GF'!A:A,'SAPD GF as Pct of COSA GF'!C:C)</f>
        <v>1596310579</v>
      </c>
      <c r="M1329" s="19">
        <f t="shared" si="63"/>
        <v>2.6013233606465998E-4</v>
      </c>
    </row>
    <row r="1330" spans="1:13">
      <c r="A1330">
        <v>2021</v>
      </c>
      <c r="B1330" s="25" t="s">
        <v>232</v>
      </c>
      <c r="C1330" s="25" t="s">
        <v>90</v>
      </c>
      <c r="D1330" s="25" t="s">
        <v>127</v>
      </c>
      <c r="F1330" s="17">
        <v>55717</v>
      </c>
      <c r="G1330" s="65">
        <f t="shared" si="61"/>
        <v>55717</v>
      </c>
      <c r="H1330" s="23">
        <f>ROUND(IF($A1330 ='Inflation Constants Table'!$E$1,E1330,E1330*(_xlfn.XLOOKUP($A1330,'Inflation Constants Table'!$A:$A,'Inflation Constants Table'!$B:$B,0))),0)</f>
        <v>0</v>
      </c>
      <c r="I1330" s="23">
        <f>ROUND(IF($A1330 ='Inflation Constants Table'!$E$1,F1330,F1330*(_xlfn.XLOOKUP($A1330,'Inflation Constants Table'!$A:$A,'Inflation Constants Table'!$B:$B,0))),0)</f>
        <v>69089</v>
      </c>
      <c r="J1330" s="23">
        <f>ROUND(IF($A1330 ='Inflation Constants Table'!$E$1,G1330,G1330*(_xlfn.XLOOKUP($A1330,'Inflation Constants Table'!$A:$A,'Inflation Constants Table'!$B:$B,0))),0)</f>
        <v>69089</v>
      </c>
      <c r="K1330" s="19">
        <f t="shared" si="62"/>
        <v>0</v>
      </c>
      <c r="L1330" s="73">
        <f>_xlfn.XLOOKUP(A1330,'SAPD GF as Pct of COSA GF'!A:A,'SAPD GF as Pct of COSA GF'!C:C)</f>
        <v>1596310579</v>
      </c>
      <c r="M1330" s="19">
        <f t="shared" si="63"/>
        <v>4.3280424817631931E-5</v>
      </c>
    </row>
    <row r="1331" spans="1:13">
      <c r="A1331">
        <v>2021</v>
      </c>
      <c r="B1331" s="25" t="s">
        <v>232</v>
      </c>
      <c r="C1331" s="25" t="s">
        <v>90</v>
      </c>
      <c r="D1331" s="25" t="s">
        <v>129</v>
      </c>
      <c r="F1331" s="17">
        <v>-84888</v>
      </c>
      <c r="G1331" s="65">
        <f t="shared" si="61"/>
        <v>-84888</v>
      </c>
      <c r="H1331" s="23">
        <f>ROUND(IF($A1331 ='Inflation Constants Table'!$E$1,E1331,E1331*(_xlfn.XLOOKUP($A1331,'Inflation Constants Table'!$A:$A,'Inflation Constants Table'!$B:$B,0))),0)</f>
        <v>0</v>
      </c>
      <c r="I1331" s="23">
        <f>ROUND(IF($A1331 ='Inflation Constants Table'!$E$1,F1331,F1331*(_xlfn.XLOOKUP($A1331,'Inflation Constants Table'!$A:$A,'Inflation Constants Table'!$B:$B,0))),0)</f>
        <v>-105261</v>
      </c>
      <c r="J1331" s="23">
        <f>ROUND(IF($A1331 ='Inflation Constants Table'!$E$1,G1331,G1331*(_xlfn.XLOOKUP($A1331,'Inflation Constants Table'!$A:$A,'Inflation Constants Table'!$B:$B,0))),0)</f>
        <v>-105261</v>
      </c>
      <c r="K1331" s="19">
        <f t="shared" si="62"/>
        <v>0</v>
      </c>
      <c r="L1331" s="73">
        <f>_xlfn.XLOOKUP(A1331,'SAPD GF as Pct of COSA GF'!A:A,'SAPD GF as Pct of COSA GF'!C:C)</f>
        <v>1596310579</v>
      </c>
      <c r="M1331" s="19">
        <f t="shared" si="63"/>
        <v>-6.5940175668033338E-5</v>
      </c>
    </row>
    <row r="1332" spans="1:13">
      <c r="A1332">
        <v>2021</v>
      </c>
      <c r="B1332" s="25" t="s">
        <v>232</v>
      </c>
      <c r="C1332" s="25" t="s">
        <v>90</v>
      </c>
      <c r="D1332" s="25" t="s">
        <v>220</v>
      </c>
      <c r="F1332" s="17">
        <v>0</v>
      </c>
      <c r="G1332" s="65">
        <f t="shared" si="61"/>
        <v>0</v>
      </c>
      <c r="H1332" s="23">
        <f>ROUND(IF($A1332 ='Inflation Constants Table'!$E$1,E1332,E1332*(_xlfn.XLOOKUP($A1332,'Inflation Constants Table'!$A:$A,'Inflation Constants Table'!$B:$B,0))),0)</f>
        <v>0</v>
      </c>
      <c r="I1332" s="23">
        <f>ROUND(IF($A1332 ='Inflation Constants Table'!$E$1,F1332,F1332*(_xlfn.XLOOKUP($A1332,'Inflation Constants Table'!$A:$A,'Inflation Constants Table'!$B:$B,0))),0)</f>
        <v>0</v>
      </c>
      <c r="J1332" s="23">
        <f>ROUND(IF($A1332 ='Inflation Constants Table'!$E$1,G1332,G1332*(_xlfn.XLOOKUP($A1332,'Inflation Constants Table'!$A:$A,'Inflation Constants Table'!$B:$B,0))),0)</f>
        <v>0</v>
      </c>
      <c r="K1332" s="19">
        <f t="shared" si="62"/>
        <v>0</v>
      </c>
      <c r="L1332" s="73">
        <f>_xlfn.XLOOKUP(A1332,'SAPD GF as Pct of COSA GF'!A:A,'SAPD GF as Pct of COSA GF'!C:C)</f>
        <v>1596310579</v>
      </c>
      <c r="M1332" s="19">
        <f t="shared" si="63"/>
        <v>0</v>
      </c>
    </row>
    <row r="1333" spans="1:13">
      <c r="A1333">
        <v>2021</v>
      </c>
      <c r="B1333" s="25" t="s">
        <v>232</v>
      </c>
      <c r="C1333" s="25" t="s">
        <v>90</v>
      </c>
      <c r="D1333" s="25" t="s">
        <v>128</v>
      </c>
      <c r="F1333" s="17">
        <v>0</v>
      </c>
      <c r="G1333" s="65">
        <f t="shared" si="61"/>
        <v>0</v>
      </c>
      <c r="H1333" s="23">
        <f>ROUND(IF($A1333 ='Inflation Constants Table'!$E$1,E1333,E1333*(_xlfn.XLOOKUP($A1333,'Inflation Constants Table'!$A:$A,'Inflation Constants Table'!$B:$B,0))),0)</f>
        <v>0</v>
      </c>
      <c r="I1333" s="23">
        <f>ROUND(IF($A1333 ='Inflation Constants Table'!$E$1,F1333,F1333*(_xlfn.XLOOKUP($A1333,'Inflation Constants Table'!$A:$A,'Inflation Constants Table'!$B:$B,0))),0)</f>
        <v>0</v>
      </c>
      <c r="J1333" s="23">
        <f>ROUND(IF($A1333 ='Inflation Constants Table'!$E$1,G1333,G1333*(_xlfn.XLOOKUP($A1333,'Inflation Constants Table'!$A:$A,'Inflation Constants Table'!$B:$B,0))),0)</f>
        <v>0</v>
      </c>
      <c r="K1333" s="19">
        <f t="shared" si="62"/>
        <v>0</v>
      </c>
      <c r="L1333" s="73">
        <f>_xlfn.XLOOKUP(A1333,'SAPD GF as Pct of COSA GF'!A:A,'SAPD GF as Pct of COSA GF'!C:C)</f>
        <v>1596310579</v>
      </c>
      <c r="M1333" s="19">
        <f t="shared" si="63"/>
        <v>0</v>
      </c>
    </row>
    <row r="1334" spans="1:13">
      <c r="A1334">
        <v>2021</v>
      </c>
      <c r="B1334" s="25" t="s">
        <v>232</v>
      </c>
      <c r="C1334" s="25" t="s">
        <v>130</v>
      </c>
      <c r="D1334" s="25" t="s">
        <v>132</v>
      </c>
      <c r="F1334" s="17">
        <v>782064</v>
      </c>
      <c r="G1334" s="65">
        <f t="shared" si="61"/>
        <v>782064</v>
      </c>
      <c r="H1334" s="23">
        <f>ROUND(IF($A1334 ='Inflation Constants Table'!$E$1,E1334,E1334*(_xlfn.XLOOKUP($A1334,'Inflation Constants Table'!$A:$A,'Inflation Constants Table'!$B:$B,0))),0)</f>
        <v>0</v>
      </c>
      <c r="I1334" s="23">
        <f>ROUND(IF($A1334 ='Inflation Constants Table'!$E$1,F1334,F1334*(_xlfn.XLOOKUP($A1334,'Inflation Constants Table'!$A:$A,'Inflation Constants Table'!$B:$B,0))),0)</f>
        <v>969759</v>
      </c>
      <c r="J1334" s="23">
        <f>ROUND(IF($A1334 ='Inflation Constants Table'!$E$1,G1334,G1334*(_xlfn.XLOOKUP($A1334,'Inflation Constants Table'!$A:$A,'Inflation Constants Table'!$B:$B,0))),0)</f>
        <v>969759</v>
      </c>
      <c r="K1334" s="19">
        <f t="shared" si="62"/>
        <v>0</v>
      </c>
      <c r="L1334" s="73">
        <f>_xlfn.XLOOKUP(A1334,'SAPD GF as Pct of COSA GF'!A:A,'SAPD GF as Pct of COSA GF'!C:C)</f>
        <v>1596310579</v>
      </c>
      <c r="M1334" s="19">
        <f t="shared" si="63"/>
        <v>6.075002025028865E-4</v>
      </c>
    </row>
    <row r="1335" spans="1:13">
      <c r="A1335">
        <v>2021</v>
      </c>
      <c r="B1335" s="25" t="s">
        <v>232</v>
      </c>
      <c r="C1335" s="25" t="s">
        <v>130</v>
      </c>
      <c r="D1335" s="25" t="s">
        <v>139</v>
      </c>
      <c r="F1335" s="17">
        <v>105</v>
      </c>
      <c r="G1335" s="65">
        <f t="shared" si="61"/>
        <v>105</v>
      </c>
      <c r="H1335" s="23">
        <f>ROUND(IF($A1335 ='Inflation Constants Table'!$E$1,E1335,E1335*(_xlfn.XLOOKUP($A1335,'Inflation Constants Table'!$A:$A,'Inflation Constants Table'!$B:$B,0))),0)</f>
        <v>0</v>
      </c>
      <c r="I1335" s="23">
        <f>ROUND(IF($A1335 ='Inflation Constants Table'!$E$1,F1335,F1335*(_xlfn.XLOOKUP($A1335,'Inflation Constants Table'!$A:$A,'Inflation Constants Table'!$B:$B,0))),0)</f>
        <v>130</v>
      </c>
      <c r="J1335" s="23">
        <f>ROUND(IF($A1335 ='Inflation Constants Table'!$E$1,G1335,G1335*(_xlfn.XLOOKUP($A1335,'Inflation Constants Table'!$A:$A,'Inflation Constants Table'!$B:$B,0))),0)</f>
        <v>130</v>
      </c>
      <c r="K1335" s="19">
        <f t="shared" si="62"/>
        <v>0</v>
      </c>
      <c r="L1335" s="73">
        <f>_xlfn.XLOOKUP(A1335,'SAPD GF as Pct of COSA GF'!A:A,'SAPD GF as Pct of COSA GF'!C:C)</f>
        <v>1596310579</v>
      </c>
      <c r="M1335" s="19">
        <f t="shared" si="63"/>
        <v>8.1437786424642864E-8</v>
      </c>
    </row>
    <row r="1336" spans="1:13">
      <c r="A1336">
        <v>2021</v>
      </c>
      <c r="B1336" s="25" t="s">
        <v>232</v>
      </c>
      <c r="C1336" s="25" t="s">
        <v>130</v>
      </c>
      <c r="D1336" s="25" t="s">
        <v>140</v>
      </c>
      <c r="F1336" s="17">
        <v>10192</v>
      </c>
      <c r="G1336" s="65">
        <f t="shared" si="61"/>
        <v>10192</v>
      </c>
      <c r="H1336" s="23">
        <f>ROUND(IF($A1336 ='Inflation Constants Table'!$E$1,E1336,E1336*(_xlfn.XLOOKUP($A1336,'Inflation Constants Table'!$A:$A,'Inflation Constants Table'!$B:$B,0))),0)</f>
        <v>0</v>
      </c>
      <c r="I1336" s="23">
        <f>ROUND(IF($A1336 ='Inflation Constants Table'!$E$1,F1336,F1336*(_xlfn.XLOOKUP($A1336,'Inflation Constants Table'!$A:$A,'Inflation Constants Table'!$B:$B,0))),0)</f>
        <v>12638</v>
      </c>
      <c r="J1336" s="23">
        <f>ROUND(IF($A1336 ='Inflation Constants Table'!$E$1,G1336,G1336*(_xlfn.XLOOKUP($A1336,'Inflation Constants Table'!$A:$A,'Inflation Constants Table'!$B:$B,0))),0)</f>
        <v>12638</v>
      </c>
      <c r="K1336" s="19">
        <f t="shared" si="62"/>
        <v>0</v>
      </c>
      <c r="L1336" s="73">
        <f>_xlfn.XLOOKUP(A1336,'SAPD GF as Pct of COSA GF'!A:A,'SAPD GF as Pct of COSA GF'!C:C)</f>
        <v>1596310579</v>
      </c>
      <c r="M1336" s="19">
        <f t="shared" si="63"/>
        <v>7.9170057294972046E-6</v>
      </c>
    </row>
    <row r="1337" spans="1:13">
      <c r="A1337">
        <v>2021</v>
      </c>
      <c r="B1337" s="25" t="s">
        <v>232</v>
      </c>
      <c r="C1337" s="25" t="s">
        <v>130</v>
      </c>
      <c r="D1337" s="25" t="s">
        <v>146</v>
      </c>
      <c r="F1337" s="17">
        <v>22731</v>
      </c>
      <c r="G1337" s="65">
        <f t="shared" si="61"/>
        <v>22731</v>
      </c>
      <c r="H1337" s="23">
        <f>ROUND(IF($A1337 ='Inflation Constants Table'!$E$1,E1337,E1337*(_xlfn.XLOOKUP($A1337,'Inflation Constants Table'!$A:$A,'Inflation Constants Table'!$B:$B,0))),0)</f>
        <v>0</v>
      </c>
      <c r="I1337" s="23">
        <f>ROUND(IF($A1337 ='Inflation Constants Table'!$E$1,F1337,F1337*(_xlfn.XLOOKUP($A1337,'Inflation Constants Table'!$A:$A,'Inflation Constants Table'!$B:$B,0))),0)</f>
        <v>28186</v>
      </c>
      <c r="J1337" s="23">
        <f>ROUND(IF($A1337 ='Inflation Constants Table'!$E$1,G1337,G1337*(_xlfn.XLOOKUP($A1337,'Inflation Constants Table'!$A:$A,'Inflation Constants Table'!$B:$B,0))),0)</f>
        <v>28186</v>
      </c>
      <c r="K1337" s="19">
        <f t="shared" si="62"/>
        <v>0</v>
      </c>
      <c r="L1337" s="73">
        <f>_xlfn.XLOOKUP(A1337,'SAPD GF as Pct of COSA GF'!A:A,'SAPD GF as Pct of COSA GF'!C:C)</f>
        <v>1596310579</v>
      </c>
      <c r="M1337" s="19">
        <f t="shared" si="63"/>
        <v>1.7656964985884492E-5</v>
      </c>
    </row>
    <row r="1338" spans="1:13">
      <c r="A1338">
        <v>2021</v>
      </c>
      <c r="B1338" s="25" t="s">
        <v>232</v>
      </c>
      <c r="C1338" s="25" t="s">
        <v>130</v>
      </c>
      <c r="D1338" s="25" t="s">
        <v>147</v>
      </c>
      <c r="F1338" s="17">
        <v>127853</v>
      </c>
      <c r="G1338" s="65">
        <f t="shared" si="61"/>
        <v>127853</v>
      </c>
      <c r="H1338" s="23">
        <f>ROUND(IF($A1338 ='Inflation Constants Table'!$E$1,E1338,E1338*(_xlfn.XLOOKUP($A1338,'Inflation Constants Table'!$A:$A,'Inflation Constants Table'!$B:$B,0))),0)</f>
        <v>0</v>
      </c>
      <c r="I1338" s="23">
        <f>ROUND(IF($A1338 ='Inflation Constants Table'!$E$1,F1338,F1338*(_xlfn.XLOOKUP($A1338,'Inflation Constants Table'!$A:$A,'Inflation Constants Table'!$B:$B,0))),0)</f>
        <v>158538</v>
      </c>
      <c r="J1338" s="23">
        <f>ROUND(IF($A1338 ='Inflation Constants Table'!$E$1,G1338,G1338*(_xlfn.XLOOKUP($A1338,'Inflation Constants Table'!$A:$A,'Inflation Constants Table'!$B:$B,0))),0)</f>
        <v>158538</v>
      </c>
      <c r="K1338" s="19">
        <f t="shared" si="62"/>
        <v>0</v>
      </c>
      <c r="L1338" s="73">
        <f>_xlfn.XLOOKUP(A1338,'SAPD GF as Pct of COSA GF'!A:A,'SAPD GF as Pct of COSA GF'!C:C)</f>
        <v>1596310579</v>
      </c>
      <c r="M1338" s="19">
        <f t="shared" si="63"/>
        <v>9.9315259878384851E-5</v>
      </c>
    </row>
    <row r="1339" spans="1:13">
      <c r="A1339">
        <v>2021</v>
      </c>
      <c r="B1339" s="25" t="s">
        <v>232</v>
      </c>
      <c r="C1339" s="25" t="s">
        <v>130</v>
      </c>
      <c r="D1339" s="25" t="s">
        <v>149</v>
      </c>
      <c r="F1339" s="17">
        <v>160</v>
      </c>
      <c r="G1339" s="65">
        <f t="shared" si="61"/>
        <v>160</v>
      </c>
      <c r="H1339" s="23">
        <f>ROUND(IF($A1339 ='Inflation Constants Table'!$E$1,E1339,E1339*(_xlfn.XLOOKUP($A1339,'Inflation Constants Table'!$A:$A,'Inflation Constants Table'!$B:$B,0))),0)</f>
        <v>0</v>
      </c>
      <c r="I1339" s="23">
        <f>ROUND(IF($A1339 ='Inflation Constants Table'!$E$1,F1339,F1339*(_xlfn.XLOOKUP($A1339,'Inflation Constants Table'!$A:$A,'Inflation Constants Table'!$B:$B,0))),0)</f>
        <v>198</v>
      </c>
      <c r="J1339" s="23">
        <f>ROUND(IF($A1339 ='Inflation Constants Table'!$E$1,G1339,G1339*(_xlfn.XLOOKUP($A1339,'Inflation Constants Table'!$A:$A,'Inflation Constants Table'!$B:$B,0))),0)</f>
        <v>198</v>
      </c>
      <c r="K1339" s="19">
        <f t="shared" si="62"/>
        <v>0</v>
      </c>
      <c r="L1339" s="73">
        <f>_xlfn.XLOOKUP(A1339,'SAPD GF as Pct of COSA GF'!A:A,'SAPD GF as Pct of COSA GF'!C:C)</f>
        <v>1596310579</v>
      </c>
      <c r="M1339" s="19">
        <f t="shared" si="63"/>
        <v>1.2403601316984067E-7</v>
      </c>
    </row>
    <row r="1340" spans="1:13">
      <c r="A1340">
        <v>2021</v>
      </c>
      <c r="B1340" s="25" t="s">
        <v>232</v>
      </c>
      <c r="C1340" s="25" t="s">
        <v>130</v>
      </c>
      <c r="D1340" s="25" t="s">
        <v>153</v>
      </c>
      <c r="F1340" s="17">
        <v>18500</v>
      </c>
      <c r="G1340" s="65">
        <f t="shared" si="61"/>
        <v>18500</v>
      </c>
      <c r="H1340" s="23">
        <f>ROUND(IF($A1340 ='Inflation Constants Table'!$E$1,E1340,E1340*(_xlfn.XLOOKUP($A1340,'Inflation Constants Table'!$A:$A,'Inflation Constants Table'!$B:$B,0))),0)</f>
        <v>0</v>
      </c>
      <c r="I1340" s="23">
        <f>ROUND(IF($A1340 ='Inflation Constants Table'!$E$1,F1340,F1340*(_xlfn.XLOOKUP($A1340,'Inflation Constants Table'!$A:$A,'Inflation Constants Table'!$B:$B,0))),0)</f>
        <v>22940</v>
      </c>
      <c r="J1340" s="23">
        <f>ROUND(IF($A1340 ='Inflation Constants Table'!$E$1,G1340,G1340*(_xlfn.XLOOKUP($A1340,'Inflation Constants Table'!$A:$A,'Inflation Constants Table'!$B:$B,0))),0)</f>
        <v>22940</v>
      </c>
      <c r="K1340" s="19">
        <f t="shared" si="62"/>
        <v>0</v>
      </c>
      <c r="L1340" s="73">
        <f>_xlfn.XLOOKUP(A1340,'SAPD GF as Pct of COSA GF'!A:A,'SAPD GF as Pct of COSA GF'!C:C)</f>
        <v>1596310579</v>
      </c>
      <c r="M1340" s="19">
        <f t="shared" si="63"/>
        <v>1.4370637081394673E-5</v>
      </c>
    </row>
    <row r="1341" spans="1:13">
      <c r="A1341">
        <v>2021</v>
      </c>
      <c r="B1341" s="25" t="s">
        <v>232</v>
      </c>
      <c r="C1341" s="25" t="s">
        <v>159</v>
      </c>
      <c r="D1341" s="25" t="s">
        <v>164</v>
      </c>
      <c r="F1341" s="17">
        <v>18372</v>
      </c>
      <c r="G1341" s="65">
        <f t="shared" si="61"/>
        <v>18372</v>
      </c>
      <c r="H1341" s="23">
        <f>ROUND(IF($A1341 ='Inflation Constants Table'!$E$1,E1341,E1341*(_xlfn.XLOOKUP($A1341,'Inflation Constants Table'!$A:$A,'Inflation Constants Table'!$B:$B,0))),0)</f>
        <v>0</v>
      </c>
      <c r="I1341" s="23">
        <f>ROUND(IF($A1341 ='Inflation Constants Table'!$E$1,F1341,F1341*(_xlfn.XLOOKUP($A1341,'Inflation Constants Table'!$A:$A,'Inflation Constants Table'!$B:$B,0))),0)</f>
        <v>22781</v>
      </c>
      <c r="J1341" s="23">
        <f>ROUND(IF($A1341 ='Inflation Constants Table'!$E$1,G1341,G1341*(_xlfn.XLOOKUP($A1341,'Inflation Constants Table'!$A:$A,'Inflation Constants Table'!$B:$B,0))),0)</f>
        <v>22781</v>
      </c>
      <c r="K1341" s="19">
        <f t="shared" si="62"/>
        <v>0</v>
      </c>
      <c r="L1341" s="73">
        <f>_xlfn.XLOOKUP(A1341,'SAPD GF as Pct of COSA GF'!A:A,'SAPD GF as Pct of COSA GF'!C:C)</f>
        <v>1596310579</v>
      </c>
      <c r="M1341" s="19">
        <f t="shared" si="63"/>
        <v>1.4271032404152225E-5</v>
      </c>
    </row>
    <row r="1342" spans="1:13">
      <c r="A1342">
        <v>2021</v>
      </c>
      <c r="B1342" s="25" t="s">
        <v>232</v>
      </c>
      <c r="C1342" s="25" t="s">
        <v>159</v>
      </c>
      <c r="D1342" s="25" t="s">
        <v>165</v>
      </c>
      <c r="F1342" s="17">
        <v>1500</v>
      </c>
      <c r="G1342" s="65">
        <f t="shared" si="61"/>
        <v>1500</v>
      </c>
      <c r="H1342" s="23">
        <f>ROUND(IF($A1342 ='Inflation Constants Table'!$E$1,E1342,E1342*(_xlfn.XLOOKUP($A1342,'Inflation Constants Table'!$A:$A,'Inflation Constants Table'!$B:$B,0))),0)</f>
        <v>0</v>
      </c>
      <c r="I1342" s="23">
        <f>ROUND(IF($A1342 ='Inflation Constants Table'!$E$1,F1342,F1342*(_xlfn.XLOOKUP($A1342,'Inflation Constants Table'!$A:$A,'Inflation Constants Table'!$B:$B,0))),0)</f>
        <v>1860</v>
      </c>
      <c r="J1342" s="23">
        <f>ROUND(IF($A1342 ='Inflation Constants Table'!$E$1,G1342,G1342*(_xlfn.XLOOKUP($A1342,'Inflation Constants Table'!$A:$A,'Inflation Constants Table'!$B:$B,0))),0)</f>
        <v>1860</v>
      </c>
      <c r="K1342" s="19">
        <f t="shared" si="62"/>
        <v>0</v>
      </c>
      <c r="L1342" s="73">
        <f>_xlfn.XLOOKUP(A1342,'SAPD GF as Pct of COSA GF'!A:A,'SAPD GF as Pct of COSA GF'!C:C)</f>
        <v>1596310579</v>
      </c>
      <c r="M1342" s="19">
        <f t="shared" si="63"/>
        <v>1.1651867903833519E-6</v>
      </c>
    </row>
    <row r="1343" spans="1:13">
      <c r="A1343">
        <v>2021</v>
      </c>
      <c r="B1343" s="25" t="s">
        <v>232</v>
      </c>
      <c r="C1343" s="25" t="s">
        <v>159</v>
      </c>
      <c r="D1343" s="25" t="s">
        <v>166</v>
      </c>
      <c r="F1343" s="17">
        <v>5555</v>
      </c>
      <c r="G1343" s="65">
        <f t="shared" si="61"/>
        <v>5555</v>
      </c>
      <c r="H1343" s="23">
        <f>ROUND(IF($A1343 ='Inflation Constants Table'!$E$1,E1343,E1343*(_xlfn.XLOOKUP($A1343,'Inflation Constants Table'!$A:$A,'Inflation Constants Table'!$B:$B,0))),0)</f>
        <v>0</v>
      </c>
      <c r="I1343" s="23">
        <f>ROUND(IF($A1343 ='Inflation Constants Table'!$E$1,F1343,F1343*(_xlfn.XLOOKUP($A1343,'Inflation Constants Table'!$A:$A,'Inflation Constants Table'!$B:$B,0))),0)</f>
        <v>6888</v>
      </c>
      <c r="J1343" s="23">
        <f>ROUND(IF($A1343 ='Inflation Constants Table'!$E$1,G1343,G1343*(_xlfn.XLOOKUP($A1343,'Inflation Constants Table'!$A:$A,'Inflation Constants Table'!$B:$B,0))),0)</f>
        <v>6888</v>
      </c>
      <c r="K1343" s="19">
        <f t="shared" si="62"/>
        <v>0</v>
      </c>
      <c r="L1343" s="73">
        <f>_xlfn.XLOOKUP(A1343,'SAPD GF as Pct of COSA GF'!A:A,'SAPD GF as Pct of COSA GF'!C:C)</f>
        <v>1596310579</v>
      </c>
      <c r="M1343" s="19">
        <f t="shared" si="63"/>
        <v>4.3149497914841546E-6</v>
      </c>
    </row>
    <row r="1344" spans="1:13">
      <c r="A1344">
        <v>2021</v>
      </c>
      <c r="B1344" s="25" t="s">
        <v>232</v>
      </c>
      <c r="C1344" s="25" t="s">
        <v>159</v>
      </c>
      <c r="D1344" s="25" t="s">
        <v>167</v>
      </c>
      <c r="F1344" s="17">
        <v>0</v>
      </c>
      <c r="G1344" s="65">
        <f t="shared" si="61"/>
        <v>0</v>
      </c>
      <c r="H1344" s="23">
        <f>ROUND(IF($A1344 ='Inflation Constants Table'!$E$1,E1344,E1344*(_xlfn.XLOOKUP($A1344,'Inflation Constants Table'!$A:$A,'Inflation Constants Table'!$B:$B,0))),0)</f>
        <v>0</v>
      </c>
      <c r="I1344" s="23">
        <f>ROUND(IF($A1344 ='Inflation Constants Table'!$E$1,F1344,F1344*(_xlfn.XLOOKUP($A1344,'Inflation Constants Table'!$A:$A,'Inflation Constants Table'!$B:$B,0))),0)</f>
        <v>0</v>
      </c>
      <c r="J1344" s="23">
        <f>ROUND(IF($A1344 ='Inflation Constants Table'!$E$1,G1344,G1344*(_xlfn.XLOOKUP($A1344,'Inflation Constants Table'!$A:$A,'Inflation Constants Table'!$B:$B,0))),0)</f>
        <v>0</v>
      </c>
      <c r="K1344" s="19">
        <f t="shared" si="62"/>
        <v>0</v>
      </c>
      <c r="L1344" s="73">
        <f>_xlfn.XLOOKUP(A1344,'SAPD GF as Pct of COSA GF'!A:A,'SAPD GF as Pct of COSA GF'!C:C)</f>
        <v>1596310579</v>
      </c>
      <c r="M1344" s="19">
        <f t="shared" si="63"/>
        <v>0</v>
      </c>
    </row>
    <row r="1345" spans="1:13">
      <c r="A1345">
        <v>2021</v>
      </c>
      <c r="B1345" s="25" t="s">
        <v>232</v>
      </c>
      <c r="C1345" s="25" t="s">
        <v>159</v>
      </c>
      <c r="D1345" s="25" t="s">
        <v>170</v>
      </c>
      <c r="F1345" s="17">
        <v>17470</v>
      </c>
      <c r="G1345" s="65">
        <f t="shared" si="61"/>
        <v>17470</v>
      </c>
      <c r="H1345" s="23">
        <f>ROUND(IF($A1345 ='Inflation Constants Table'!$E$1,E1345,E1345*(_xlfn.XLOOKUP($A1345,'Inflation Constants Table'!$A:$A,'Inflation Constants Table'!$B:$B,0))),0)</f>
        <v>0</v>
      </c>
      <c r="I1345" s="23">
        <f>ROUND(IF($A1345 ='Inflation Constants Table'!$E$1,F1345,F1345*(_xlfn.XLOOKUP($A1345,'Inflation Constants Table'!$A:$A,'Inflation Constants Table'!$B:$B,0))),0)</f>
        <v>21663</v>
      </c>
      <c r="J1345" s="23">
        <f>ROUND(IF($A1345 ='Inflation Constants Table'!$E$1,G1345,G1345*(_xlfn.XLOOKUP($A1345,'Inflation Constants Table'!$A:$A,'Inflation Constants Table'!$B:$B,0))),0)</f>
        <v>21663</v>
      </c>
      <c r="K1345" s="19">
        <f t="shared" si="62"/>
        <v>0</v>
      </c>
      <c r="L1345" s="73">
        <f>_xlfn.XLOOKUP(A1345,'SAPD GF as Pct of COSA GF'!A:A,'SAPD GF as Pct of COSA GF'!C:C)</f>
        <v>1596310579</v>
      </c>
      <c r="M1345" s="19">
        <f t="shared" si="63"/>
        <v>1.3570667440900297E-5</v>
      </c>
    </row>
    <row r="1346" spans="1:13">
      <c r="A1346">
        <v>2021</v>
      </c>
      <c r="B1346" s="25" t="s">
        <v>232</v>
      </c>
      <c r="C1346" s="25" t="s">
        <v>159</v>
      </c>
      <c r="D1346" s="25" t="s">
        <v>172</v>
      </c>
      <c r="F1346" s="17">
        <v>4402</v>
      </c>
      <c r="G1346" s="65">
        <f t="shared" si="61"/>
        <v>4402</v>
      </c>
      <c r="H1346" s="23">
        <f>ROUND(IF($A1346 ='Inflation Constants Table'!$E$1,E1346,E1346*(_xlfn.XLOOKUP($A1346,'Inflation Constants Table'!$A:$A,'Inflation Constants Table'!$B:$B,0))),0)</f>
        <v>0</v>
      </c>
      <c r="I1346" s="23">
        <f>ROUND(IF($A1346 ='Inflation Constants Table'!$E$1,F1346,F1346*(_xlfn.XLOOKUP($A1346,'Inflation Constants Table'!$A:$A,'Inflation Constants Table'!$B:$B,0))),0)</f>
        <v>5458</v>
      </c>
      <c r="J1346" s="23">
        <f>ROUND(IF($A1346 ='Inflation Constants Table'!$E$1,G1346,G1346*(_xlfn.XLOOKUP($A1346,'Inflation Constants Table'!$A:$A,'Inflation Constants Table'!$B:$B,0))),0)</f>
        <v>5458</v>
      </c>
      <c r="K1346" s="19">
        <f t="shared" si="62"/>
        <v>0</v>
      </c>
      <c r="L1346" s="73">
        <f>_xlfn.XLOOKUP(A1346,'SAPD GF as Pct of COSA GF'!A:A,'SAPD GF as Pct of COSA GF'!C:C)</f>
        <v>1596310579</v>
      </c>
      <c r="M1346" s="19">
        <f t="shared" si="63"/>
        <v>3.4191341408130828E-6</v>
      </c>
    </row>
    <row r="1347" spans="1:13">
      <c r="A1347">
        <v>2021</v>
      </c>
      <c r="B1347" s="25" t="s">
        <v>232</v>
      </c>
      <c r="C1347" s="25" t="s">
        <v>159</v>
      </c>
      <c r="D1347" s="25" t="s">
        <v>233</v>
      </c>
      <c r="F1347" s="17">
        <v>0</v>
      </c>
      <c r="G1347" s="65">
        <f t="shared" ref="G1347:G1410" si="64">E1347+F1347</f>
        <v>0</v>
      </c>
      <c r="H1347" s="23">
        <f>ROUND(IF($A1347 ='Inflation Constants Table'!$E$1,E1347,E1347*(_xlfn.XLOOKUP($A1347,'Inflation Constants Table'!$A:$A,'Inflation Constants Table'!$B:$B,0))),0)</f>
        <v>0</v>
      </c>
      <c r="I1347" s="23">
        <f>ROUND(IF($A1347 ='Inflation Constants Table'!$E$1,F1347,F1347*(_xlfn.XLOOKUP($A1347,'Inflation Constants Table'!$A:$A,'Inflation Constants Table'!$B:$B,0))),0)</f>
        <v>0</v>
      </c>
      <c r="J1347" s="23">
        <f>ROUND(IF($A1347 ='Inflation Constants Table'!$E$1,G1347,G1347*(_xlfn.XLOOKUP($A1347,'Inflation Constants Table'!$A:$A,'Inflation Constants Table'!$B:$B,0))),0)</f>
        <v>0</v>
      </c>
      <c r="K1347" s="19">
        <f t="shared" ref="K1347:K1410" si="65">IF(J1347 = 0, 0, H1347/J1347)</f>
        <v>0</v>
      </c>
      <c r="L1347" s="73">
        <f>_xlfn.XLOOKUP(A1347,'SAPD GF as Pct of COSA GF'!A:A,'SAPD GF as Pct of COSA GF'!C:C)</f>
        <v>1596310579</v>
      </c>
      <c r="M1347" s="19">
        <f t="shared" ref="M1347:M1410" si="66">J1347/L1347</f>
        <v>0</v>
      </c>
    </row>
    <row r="1348" spans="1:13">
      <c r="A1348">
        <v>2021</v>
      </c>
      <c r="B1348" s="25" t="s">
        <v>232</v>
      </c>
      <c r="C1348" s="25" t="s">
        <v>177</v>
      </c>
      <c r="D1348" s="25" t="s">
        <v>180</v>
      </c>
      <c r="F1348" s="17">
        <v>11593</v>
      </c>
      <c r="G1348" s="65">
        <f t="shared" si="64"/>
        <v>11593</v>
      </c>
      <c r="H1348" s="23">
        <f>ROUND(IF($A1348 ='Inflation Constants Table'!$E$1,E1348,E1348*(_xlfn.XLOOKUP($A1348,'Inflation Constants Table'!$A:$A,'Inflation Constants Table'!$B:$B,0))),0)</f>
        <v>0</v>
      </c>
      <c r="I1348" s="23">
        <f>ROUND(IF($A1348 ='Inflation Constants Table'!$E$1,F1348,F1348*(_xlfn.XLOOKUP($A1348,'Inflation Constants Table'!$A:$A,'Inflation Constants Table'!$B:$B,0))),0)</f>
        <v>14375</v>
      </c>
      <c r="J1348" s="23">
        <f>ROUND(IF($A1348 ='Inflation Constants Table'!$E$1,G1348,G1348*(_xlfn.XLOOKUP($A1348,'Inflation Constants Table'!$A:$A,'Inflation Constants Table'!$B:$B,0))),0)</f>
        <v>14375</v>
      </c>
      <c r="K1348" s="19">
        <f t="shared" si="65"/>
        <v>0</v>
      </c>
      <c r="L1348" s="73">
        <f>_xlfn.XLOOKUP(A1348,'SAPD GF as Pct of COSA GF'!A:A,'SAPD GF as Pct of COSA GF'!C:C)</f>
        <v>1596310579</v>
      </c>
      <c r="M1348" s="19">
        <f t="shared" si="66"/>
        <v>9.0051398450326243E-6</v>
      </c>
    </row>
    <row r="1349" spans="1:13">
      <c r="A1349">
        <v>2021</v>
      </c>
      <c r="B1349" s="25" t="s">
        <v>232</v>
      </c>
      <c r="C1349" s="25" t="s">
        <v>177</v>
      </c>
      <c r="D1349" s="25" t="s">
        <v>183</v>
      </c>
      <c r="F1349" s="17">
        <v>1694</v>
      </c>
      <c r="G1349" s="65">
        <f t="shared" si="64"/>
        <v>1694</v>
      </c>
      <c r="H1349" s="23">
        <f>ROUND(IF($A1349 ='Inflation Constants Table'!$E$1,E1349,E1349*(_xlfn.XLOOKUP($A1349,'Inflation Constants Table'!$A:$A,'Inflation Constants Table'!$B:$B,0))),0)</f>
        <v>0</v>
      </c>
      <c r="I1349" s="23">
        <f>ROUND(IF($A1349 ='Inflation Constants Table'!$E$1,F1349,F1349*(_xlfn.XLOOKUP($A1349,'Inflation Constants Table'!$A:$A,'Inflation Constants Table'!$B:$B,0))),0)</f>
        <v>2101</v>
      </c>
      <c r="J1349" s="23">
        <f>ROUND(IF($A1349 ='Inflation Constants Table'!$E$1,G1349,G1349*(_xlfn.XLOOKUP($A1349,'Inflation Constants Table'!$A:$A,'Inflation Constants Table'!$B:$B,0))),0)</f>
        <v>2101</v>
      </c>
      <c r="K1349" s="19">
        <f t="shared" si="65"/>
        <v>0</v>
      </c>
      <c r="L1349" s="73">
        <f>_xlfn.XLOOKUP(A1349,'SAPD GF as Pct of COSA GF'!A:A,'SAPD GF as Pct of COSA GF'!C:C)</f>
        <v>1596310579</v>
      </c>
      <c r="M1349" s="19">
        <f t="shared" si="66"/>
        <v>1.3161599175244205E-6</v>
      </c>
    </row>
    <row r="1350" spans="1:13">
      <c r="A1350">
        <v>2021</v>
      </c>
      <c r="B1350" s="25" t="s">
        <v>232</v>
      </c>
      <c r="C1350" s="25" t="s">
        <v>177</v>
      </c>
      <c r="D1350" s="25" t="s">
        <v>185</v>
      </c>
      <c r="F1350" s="17">
        <v>261006</v>
      </c>
      <c r="G1350" s="65">
        <f t="shared" si="64"/>
        <v>261006</v>
      </c>
      <c r="H1350" s="23">
        <f>ROUND(IF($A1350 ='Inflation Constants Table'!$E$1,E1350,E1350*(_xlfn.XLOOKUP($A1350,'Inflation Constants Table'!$A:$A,'Inflation Constants Table'!$B:$B,0))),0)</f>
        <v>0</v>
      </c>
      <c r="I1350" s="23">
        <f>ROUND(IF($A1350 ='Inflation Constants Table'!$E$1,F1350,F1350*(_xlfn.XLOOKUP($A1350,'Inflation Constants Table'!$A:$A,'Inflation Constants Table'!$B:$B,0))),0)</f>
        <v>323647</v>
      </c>
      <c r="J1350" s="23">
        <f>ROUND(IF($A1350 ='Inflation Constants Table'!$E$1,G1350,G1350*(_xlfn.XLOOKUP($A1350,'Inflation Constants Table'!$A:$A,'Inflation Constants Table'!$B:$B,0))),0)</f>
        <v>323647</v>
      </c>
      <c r="K1350" s="19">
        <f t="shared" si="65"/>
        <v>0</v>
      </c>
      <c r="L1350" s="73">
        <f>_xlfn.XLOOKUP(A1350,'SAPD GF as Pct of COSA GF'!A:A,'SAPD GF as Pct of COSA GF'!C:C)</f>
        <v>1596310579</v>
      </c>
      <c r="M1350" s="19">
        <f t="shared" si="66"/>
        <v>2.0274688663827993E-4</v>
      </c>
    </row>
    <row r="1351" spans="1:13">
      <c r="A1351">
        <v>2021</v>
      </c>
      <c r="B1351" s="25" t="s">
        <v>232</v>
      </c>
      <c r="C1351" s="25" t="s">
        <v>177</v>
      </c>
      <c r="D1351" s="25" t="s">
        <v>193</v>
      </c>
      <c r="F1351" s="17">
        <v>35555</v>
      </c>
      <c r="G1351" s="65">
        <f t="shared" si="64"/>
        <v>35555</v>
      </c>
      <c r="H1351" s="23">
        <f>ROUND(IF($A1351 ='Inflation Constants Table'!$E$1,E1351,E1351*(_xlfn.XLOOKUP($A1351,'Inflation Constants Table'!$A:$A,'Inflation Constants Table'!$B:$B,0))),0)</f>
        <v>0</v>
      </c>
      <c r="I1351" s="23">
        <f>ROUND(IF($A1351 ='Inflation Constants Table'!$E$1,F1351,F1351*(_xlfn.XLOOKUP($A1351,'Inflation Constants Table'!$A:$A,'Inflation Constants Table'!$B:$B,0))),0)</f>
        <v>44088</v>
      </c>
      <c r="J1351" s="23">
        <f>ROUND(IF($A1351 ='Inflation Constants Table'!$E$1,G1351,G1351*(_xlfn.XLOOKUP($A1351,'Inflation Constants Table'!$A:$A,'Inflation Constants Table'!$B:$B,0))),0)</f>
        <v>44088</v>
      </c>
      <c r="K1351" s="19">
        <f t="shared" si="65"/>
        <v>0</v>
      </c>
      <c r="L1351" s="73">
        <f>_xlfn.XLOOKUP(A1351,'SAPD GF as Pct of COSA GF'!A:A,'SAPD GF as Pct of COSA GF'!C:C)</f>
        <v>1596310579</v>
      </c>
      <c r="M1351" s="19">
        <f t="shared" si="66"/>
        <v>2.7618685599151191E-5</v>
      </c>
    </row>
    <row r="1352" spans="1:13">
      <c r="A1352">
        <v>2021</v>
      </c>
      <c r="B1352" s="25" t="s">
        <v>232</v>
      </c>
      <c r="C1352" s="25" t="s">
        <v>177</v>
      </c>
      <c r="D1352" s="25" t="s">
        <v>195</v>
      </c>
      <c r="F1352" s="17">
        <v>0</v>
      </c>
      <c r="G1352" s="65">
        <f t="shared" si="64"/>
        <v>0</v>
      </c>
      <c r="H1352" s="23">
        <f>ROUND(IF($A1352 ='Inflation Constants Table'!$E$1,E1352,E1352*(_xlfn.XLOOKUP($A1352,'Inflation Constants Table'!$A:$A,'Inflation Constants Table'!$B:$B,0))),0)</f>
        <v>0</v>
      </c>
      <c r="I1352" s="23">
        <f>ROUND(IF($A1352 ='Inflation Constants Table'!$E$1,F1352,F1352*(_xlfn.XLOOKUP($A1352,'Inflation Constants Table'!$A:$A,'Inflation Constants Table'!$B:$B,0))),0)</f>
        <v>0</v>
      </c>
      <c r="J1352" s="23">
        <f>ROUND(IF($A1352 ='Inflation Constants Table'!$E$1,G1352,G1352*(_xlfn.XLOOKUP($A1352,'Inflation Constants Table'!$A:$A,'Inflation Constants Table'!$B:$B,0))),0)</f>
        <v>0</v>
      </c>
      <c r="K1352" s="19">
        <f t="shared" si="65"/>
        <v>0</v>
      </c>
      <c r="L1352" s="73">
        <f>_xlfn.XLOOKUP(A1352,'SAPD GF as Pct of COSA GF'!A:A,'SAPD GF as Pct of COSA GF'!C:C)</f>
        <v>1596310579</v>
      </c>
      <c r="M1352" s="19">
        <f t="shared" si="66"/>
        <v>0</v>
      </c>
    </row>
    <row r="1353" spans="1:13">
      <c r="A1353">
        <v>2021</v>
      </c>
      <c r="B1353" s="25" t="s">
        <v>232</v>
      </c>
      <c r="C1353" s="25" t="s">
        <v>177</v>
      </c>
      <c r="D1353" s="25" t="s">
        <v>196</v>
      </c>
      <c r="F1353" s="17">
        <v>164145</v>
      </c>
      <c r="G1353" s="65">
        <f t="shared" si="64"/>
        <v>164145</v>
      </c>
      <c r="H1353" s="23">
        <f>ROUND(IF($A1353 ='Inflation Constants Table'!$E$1,E1353,E1353*(_xlfn.XLOOKUP($A1353,'Inflation Constants Table'!$A:$A,'Inflation Constants Table'!$B:$B,0))),0)</f>
        <v>0</v>
      </c>
      <c r="I1353" s="23">
        <f>ROUND(IF($A1353 ='Inflation Constants Table'!$E$1,F1353,F1353*(_xlfn.XLOOKUP($A1353,'Inflation Constants Table'!$A:$A,'Inflation Constants Table'!$B:$B,0))),0)</f>
        <v>203540</v>
      </c>
      <c r="J1353" s="23">
        <f>ROUND(IF($A1353 ='Inflation Constants Table'!$E$1,G1353,G1353*(_xlfn.XLOOKUP($A1353,'Inflation Constants Table'!$A:$A,'Inflation Constants Table'!$B:$B,0))),0)</f>
        <v>203540</v>
      </c>
      <c r="K1353" s="19">
        <f t="shared" si="65"/>
        <v>0</v>
      </c>
      <c r="L1353" s="73">
        <f>_xlfn.XLOOKUP(A1353,'SAPD GF as Pct of COSA GF'!A:A,'SAPD GF as Pct of COSA GF'!C:C)</f>
        <v>1596310579</v>
      </c>
      <c r="M1353" s="19">
        <f t="shared" si="66"/>
        <v>1.2750651576055237E-4</v>
      </c>
    </row>
    <row r="1354" spans="1:13">
      <c r="A1354">
        <v>2021</v>
      </c>
      <c r="B1354" s="25" t="s">
        <v>232</v>
      </c>
      <c r="C1354" s="25" t="s">
        <v>199</v>
      </c>
      <c r="D1354" s="25" t="s">
        <v>227</v>
      </c>
      <c r="F1354" s="17">
        <v>14250</v>
      </c>
      <c r="G1354" s="65">
        <f t="shared" si="64"/>
        <v>14250</v>
      </c>
      <c r="H1354" s="23">
        <f>ROUND(IF($A1354 ='Inflation Constants Table'!$E$1,E1354,E1354*(_xlfn.XLOOKUP($A1354,'Inflation Constants Table'!$A:$A,'Inflation Constants Table'!$B:$B,0))),0)</f>
        <v>0</v>
      </c>
      <c r="I1354" s="23">
        <f>ROUND(IF($A1354 ='Inflation Constants Table'!$E$1,F1354,F1354*(_xlfn.XLOOKUP($A1354,'Inflation Constants Table'!$A:$A,'Inflation Constants Table'!$B:$B,0))),0)</f>
        <v>17670</v>
      </c>
      <c r="J1354" s="23">
        <f>ROUND(IF($A1354 ='Inflation Constants Table'!$E$1,G1354,G1354*(_xlfn.XLOOKUP($A1354,'Inflation Constants Table'!$A:$A,'Inflation Constants Table'!$B:$B,0))),0)</f>
        <v>17670</v>
      </c>
      <c r="K1354" s="19">
        <f t="shared" si="65"/>
        <v>0</v>
      </c>
      <c r="L1354" s="73">
        <f>_xlfn.XLOOKUP(A1354,'SAPD GF as Pct of COSA GF'!A:A,'SAPD GF as Pct of COSA GF'!C:C)</f>
        <v>1596310579</v>
      </c>
      <c r="M1354" s="19">
        <f t="shared" si="66"/>
        <v>1.1069274508641843E-5</v>
      </c>
    </row>
    <row r="1355" spans="1:13">
      <c r="A1355">
        <v>2021</v>
      </c>
      <c r="B1355" s="25" t="s">
        <v>232</v>
      </c>
      <c r="C1355" s="25" t="s">
        <v>199</v>
      </c>
      <c r="D1355" s="25" t="s">
        <v>222</v>
      </c>
      <c r="F1355" s="17">
        <v>0</v>
      </c>
      <c r="G1355" s="65">
        <f t="shared" si="64"/>
        <v>0</v>
      </c>
      <c r="H1355" s="23">
        <f>ROUND(IF($A1355 ='Inflation Constants Table'!$E$1,E1355,E1355*(_xlfn.XLOOKUP($A1355,'Inflation Constants Table'!$A:$A,'Inflation Constants Table'!$B:$B,0))),0)</f>
        <v>0</v>
      </c>
      <c r="I1355" s="23">
        <f>ROUND(IF($A1355 ='Inflation Constants Table'!$E$1,F1355,F1355*(_xlfn.XLOOKUP($A1355,'Inflation Constants Table'!$A:$A,'Inflation Constants Table'!$B:$B,0))),0)</f>
        <v>0</v>
      </c>
      <c r="J1355" s="23">
        <f>ROUND(IF($A1355 ='Inflation Constants Table'!$E$1,G1355,G1355*(_xlfn.XLOOKUP($A1355,'Inflation Constants Table'!$A:$A,'Inflation Constants Table'!$B:$B,0))),0)</f>
        <v>0</v>
      </c>
      <c r="K1355" s="19">
        <f t="shared" si="65"/>
        <v>0</v>
      </c>
      <c r="L1355" s="73">
        <f>_xlfn.XLOOKUP(A1355,'SAPD GF as Pct of COSA GF'!A:A,'SAPD GF as Pct of COSA GF'!C:C)</f>
        <v>1596310579</v>
      </c>
      <c r="M1355" s="19">
        <f t="shared" si="66"/>
        <v>0</v>
      </c>
    </row>
    <row r="1356" spans="1:13">
      <c r="A1356">
        <v>2021</v>
      </c>
      <c r="B1356" s="25" t="s">
        <v>232</v>
      </c>
      <c r="C1356" s="25" t="s">
        <v>199</v>
      </c>
      <c r="D1356" s="25" t="s">
        <v>223</v>
      </c>
      <c r="F1356" s="17">
        <v>0</v>
      </c>
      <c r="G1356" s="65">
        <f t="shared" si="64"/>
        <v>0</v>
      </c>
      <c r="H1356" s="23">
        <f>ROUND(IF($A1356 ='Inflation Constants Table'!$E$1,E1356,E1356*(_xlfn.XLOOKUP($A1356,'Inflation Constants Table'!$A:$A,'Inflation Constants Table'!$B:$B,0))),0)</f>
        <v>0</v>
      </c>
      <c r="I1356" s="23">
        <f>ROUND(IF($A1356 ='Inflation Constants Table'!$E$1,F1356,F1356*(_xlfn.XLOOKUP($A1356,'Inflation Constants Table'!$A:$A,'Inflation Constants Table'!$B:$B,0))),0)</f>
        <v>0</v>
      </c>
      <c r="J1356" s="23">
        <f>ROUND(IF($A1356 ='Inflation Constants Table'!$E$1,G1356,G1356*(_xlfn.XLOOKUP($A1356,'Inflation Constants Table'!$A:$A,'Inflation Constants Table'!$B:$B,0))),0)</f>
        <v>0</v>
      </c>
      <c r="K1356" s="19">
        <f t="shared" si="65"/>
        <v>0</v>
      </c>
      <c r="L1356" s="73">
        <f>_xlfn.XLOOKUP(A1356,'SAPD GF as Pct of COSA GF'!A:A,'SAPD GF as Pct of COSA GF'!C:C)</f>
        <v>1596310579</v>
      </c>
      <c r="M1356" s="19">
        <f t="shared" si="66"/>
        <v>0</v>
      </c>
    </row>
    <row r="1357" spans="1:13">
      <c r="A1357">
        <v>2021</v>
      </c>
      <c r="B1357" s="61" t="s">
        <v>232</v>
      </c>
      <c r="C1357" s="61" t="s">
        <v>199</v>
      </c>
      <c r="D1357" s="61" t="s">
        <v>205</v>
      </c>
      <c r="E1357" s="66"/>
      <c r="F1357" s="66">
        <v>0</v>
      </c>
      <c r="G1357" s="65">
        <f t="shared" si="64"/>
        <v>0</v>
      </c>
      <c r="H1357" s="23">
        <f>ROUND(IF($A1357 ='Inflation Constants Table'!$E$1,E1357,E1357*(_xlfn.XLOOKUP($A1357,'Inflation Constants Table'!$A:$A,'Inflation Constants Table'!$B:$B,0))),0)</f>
        <v>0</v>
      </c>
      <c r="I1357" s="23">
        <f>ROUND(IF($A1357 ='Inflation Constants Table'!$E$1,F1357,F1357*(_xlfn.XLOOKUP($A1357,'Inflation Constants Table'!$A:$A,'Inflation Constants Table'!$B:$B,0))),0)</f>
        <v>0</v>
      </c>
      <c r="J1357" s="23">
        <f>ROUND(IF($A1357 ='Inflation Constants Table'!$E$1,G1357,G1357*(_xlfn.XLOOKUP($A1357,'Inflation Constants Table'!$A:$A,'Inflation Constants Table'!$B:$B,0))),0)</f>
        <v>0</v>
      </c>
      <c r="K1357" s="19">
        <f t="shared" si="65"/>
        <v>0</v>
      </c>
      <c r="L1357" s="73">
        <f>_xlfn.XLOOKUP(A1357,'SAPD GF as Pct of COSA GF'!A:A,'SAPD GF as Pct of COSA GF'!C:C)</f>
        <v>1596310579</v>
      </c>
      <c r="M1357" s="19">
        <f t="shared" si="66"/>
        <v>0</v>
      </c>
    </row>
    <row r="1358" spans="1:13">
      <c r="A1358">
        <v>2022</v>
      </c>
      <c r="B1358" s="25" t="s">
        <v>232</v>
      </c>
      <c r="C1358" s="25" t="s">
        <v>90</v>
      </c>
      <c r="D1358" s="25" t="s">
        <v>91</v>
      </c>
      <c r="F1358" s="17">
        <v>1937596</v>
      </c>
      <c r="G1358" s="65">
        <f t="shared" si="64"/>
        <v>1937596</v>
      </c>
      <c r="H1358" s="23">
        <f>ROUND(IF($A1358 ='Inflation Constants Table'!$E$1,E1358,E1358*(_xlfn.XLOOKUP($A1358,'Inflation Constants Table'!$A:$A,'Inflation Constants Table'!$B:$B,0))),0)</f>
        <v>0</v>
      </c>
      <c r="I1358" s="23">
        <f>ROUND(IF($A1358 ='Inflation Constants Table'!$E$1,F1358,F1358*(_xlfn.XLOOKUP($A1358,'Inflation Constants Table'!$A:$A,'Inflation Constants Table'!$B:$B,0))),0)</f>
        <v>2228235</v>
      </c>
      <c r="J1358" s="23">
        <f>ROUND(IF($A1358 ='Inflation Constants Table'!$E$1,G1358,G1358*(_xlfn.XLOOKUP($A1358,'Inflation Constants Table'!$A:$A,'Inflation Constants Table'!$B:$B,0))),0)</f>
        <v>2228235</v>
      </c>
      <c r="K1358" s="19">
        <f t="shared" si="65"/>
        <v>0</v>
      </c>
      <c r="L1358" s="73">
        <f>_xlfn.XLOOKUP(A1358,'SAPD GF as Pct of COSA GF'!A:A,'SAPD GF as Pct of COSA GF'!C:C)</f>
        <v>1561144617</v>
      </c>
      <c r="M1358" s="19">
        <f t="shared" si="66"/>
        <v>1.4273085118032983E-3</v>
      </c>
    </row>
    <row r="1359" spans="1:13">
      <c r="A1359">
        <v>2022</v>
      </c>
      <c r="B1359" s="25" t="s">
        <v>232</v>
      </c>
      <c r="C1359" s="25" t="s">
        <v>90</v>
      </c>
      <c r="D1359" s="63" t="s">
        <v>93</v>
      </c>
      <c r="F1359" s="17">
        <v>151850</v>
      </c>
      <c r="G1359" s="65">
        <f t="shared" si="64"/>
        <v>151850</v>
      </c>
      <c r="H1359" s="23">
        <f>ROUND(IF($A1359 ='Inflation Constants Table'!$E$1,E1359,E1359*(_xlfn.XLOOKUP($A1359,'Inflation Constants Table'!$A:$A,'Inflation Constants Table'!$B:$B,0))),0)</f>
        <v>0</v>
      </c>
      <c r="I1359" s="23">
        <f>ROUND(IF($A1359 ='Inflation Constants Table'!$E$1,F1359,F1359*(_xlfn.XLOOKUP($A1359,'Inflation Constants Table'!$A:$A,'Inflation Constants Table'!$B:$B,0))),0)</f>
        <v>174628</v>
      </c>
      <c r="J1359" s="23">
        <f>ROUND(IF($A1359 ='Inflation Constants Table'!$E$1,G1359,G1359*(_xlfn.XLOOKUP($A1359,'Inflation Constants Table'!$A:$A,'Inflation Constants Table'!$B:$B,0))),0)</f>
        <v>174628</v>
      </c>
      <c r="K1359" s="19">
        <f t="shared" si="65"/>
        <v>0</v>
      </c>
      <c r="L1359" s="73">
        <f>_xlfn.XLOOKUP(A1359,'SAPD GF as Pct of COSA GF'!A:A,'SAPD GF as Pct of COSA GF'!C:C)</f>
        <v>1561144617</v>
      </c>
      <c r="M1359" s="19">
        <f t="shared" si="66"/>
        <v>1.1185895150160839E-4</v>
      </c>
    </row>
    <row r="1360" spans="1:13">
      <c r="A1360">
        <v>2022</v>
      </c>
      <c r="B1360" s="25" t="s">
        <v>232</v>
      </c>
      <c r="C1360" s="25" t="s">
        <v>90</v>
      </c>
      <c r="D1360" s="25" t="s">
        <v>95</v>
      </c>
      <c r="F1360" s="17">
        <v>40673</v>
      </c>
      <c r="G1360" s="65">
        <f t="shared" si="64"/>
        <v>40673</v>
      </c>
      <c r="H1360" s="23">
        <f>ROUND(IF($A1360 ='Inflation Constants Table'!$E$1,E1360,E1360*(_xlfn.XLOOKUP($A1360,'Inflation Constants Table'!$A:$A,'Inflation Constants Table'!$B:$B,0))),0)</f>
        <v>0</v>
      </c>
      <c r="I1360" s="23">
        <f>ROUND(IF($A1360 ='Inflation Constants Table'!$E$1,F1360,F1360*(_xlfn.XLOOKUP($A1360,'Inflation Constants Table'!$A:$A,'Inflation Constants Table'!$B:$B,0))),0)</f>
        <v>46774</v>
      </c>
      <c r="J1360" s="23">
        <f>ROUND(IF($A1360 ='Inflation Constants Table'!$E$1,G1360,G1360*(_xlfn.XLOOKUP($A1360,'Inflation Constants Table'!$A:$A,'Inflation Constants Table'!$B:$B,0))),0)</f>
        <v>46774</v>
      </c>
      <c r="K1360" s="19">
        <f t="shared" si="65"/>
        <v>0</v>
      </c>
      <c r="L1360" s="73">
        <f>_xlfn.XLOOKUP(A1360,'SAPD GF as Pct of COSA GF'!A:A,'SAPD GF as Pct of COSA GF'!C:C)</f>
        <v>1561144617</v>
      </c>
      <c r="M1360" s="19">
        <f t="shared" si="66"/>
        <v>2.9961349826695779E-5</v>
      </c>
    </row>
    <row r="1361" spans="1:13">
      <c r="A1361">
        <v>2022</v>
      </c>
      <c r="B1361" s="25" t="s">
        <v>232</v>
      </c>
      <c r="C1361" s="25" t="s">
        <v>90</v>
      </c>
      <c r="D1361" s="25" t="s">
        <v>96</v>
      </c>
      <c r="F1361" s="17">
        <v>4800</v>
      </c>
      <c r="G1361" s="65">
        <f t="shared" si="64"/>
        <v>4800</v>
      </c>
      <c r="H1361" s="23">
        <f>ROUND(IF($A1361 ='Inflation Constants Table'!$E$1,E1361,E1361*(_xlfn.XLOOKUP($A1361,'Inflation Constants Table'!$A:$A,'Inflation Constants Table'!$B:$B,0))),0)</f>
        <v>0</v>
      </c>
      <c r="I1361" s="23">
        <f>ROUND(IF($A1361 ='Inflation Constants Table'!$E$1,F1361,F1361*(_xlfn.XLOOKUP($A1361,'Inflation Constants Table'!$A:$A,'Inflation Constants Table'!$B:$B,0))),0)</f>
        <v>5520</v>
      </c>
      <c r="J1361" s="23">
        <f>ROUND(IF($A1361 ='Inflation Constants Table'!$E$1,G1361,G1361*(_xlfn.XLOOKUP($A1361,'Inflation Constants Table'!$A:$A,'Inflation Constants Table'!$B:$B,0))),0)</f>
        <v>5520</v>
      </c>
      <c r="K1361" s="19">
        <f t="shared" si="65"/>
        <v>0</v>
      </c>
      <c r="L1361" s="73">
        <f>_xlfn.XLOOKUP(A1361,'SAPD GF as Pct of COSA GF'!A:A,'SAPD GF as Pct of COSA GF'!C:C)</f>
        <v>1561144617</v>
      </c>
      <c r="M1361" s="19">
        <f t="shared" si="66"/>
        <v>3.5358671707222112E-6</v>
      </c>
    </row>
    <row r="1362" spans="1:13">
      <c r="A1362">
        <v>2022</v>
      </c>
      <c r="B1362" s="25" t="s">
        <v>232</v>
      </c>
      <c r="C1362" s="25" t="s">
        <v>90</v>
      </c>
      <c r="D1362" s="25" t="s">
        <v>99</v>
      </c>
      <c r="F1362" s="17">
        <v>33917</v>
      </c>
      <c r="G1362" s="65">
        <f t="shared" si="64"/>
        <v>33917</v>
      </c>
      <c r="H1362" s="23">
        <f>ROUND(IF($A1362 ='Inflation Constants Table'!$E$1,E1362,E1362*(_xlfn.XLOOKUP($A1362,'Inflation Constants Table'!$A:$A,'Inflation Constants Table'!$B:$B,0))),0)</f>
        <v>0</v>
      </c>
      <c r="I1362" s="23">
        <f>ROUND(IF($A1362 ='Inflation Constants Table'!$E$1,F1362,F1362*(_xlfn.XLOOKUP($A1362,'Inflation Constants Table'!$A:$A,'Inflation Constants Table'!$B:$B,0))),0)</f>
        <v>39005</v>
      </c>
      <c r="J1362" s="23">
        <f>ROUND(IF($A1362 ='Inflation Constants Table'!$E$1,G1362,G1362*(_xlfn.XLOOKUP($A1362,'Inflation Constants Table'!$A:$A,'Inflation Constants Table'!$B:$B,0))),0)</f>
        <v>39005</v>
      </c>
      <c r="K1362" s="19">
        <f t="shared" si="65"/>
        <v>0</v>
      </c>
      <c r="L1362" s="73">
        <f>_xlfn.XLOOKUP(A1362,'SAPD GF as Pct of COSA GF'!A:A,'SAPD GF as Pct of COSA GF'!C:C)</f>
        <v>1561144617</v>
      </c>
      <c r="M1362" s="19">
        <f t="shared" si="66"/>
        <v>2.4984873006163017E-5</v>
      </c>
    </row>
    <row r="1363" spans="1:13">
      <c r="A1363">
        <v>2022</v>
      </c>
      <c r="B1363" s="25" t="s">
        <v>232</v>
      </c>
      <c r="C1363" s="25" t="s">
        <v>90</v>
      </c>
      <c r="D1363" s="25" t="s">
        <v>100</v>
      </c>
      <c r="F1363" s="17">
        <v>148585</v>
      </c>
      <c r="G1363" s="65">
        <f t="shared" si="64"/>
        <v>148585</v>
      </c>
      <c r="H1363" s="23">
        <f>ROUND(IF($A1363 ='Inflation Constants Table'!$E$1,E1363,E1363*(_xlfn.XLOOKUP($A1363,'Inflation Constants Table'!$A:$A,'Inflation Constants Table'!$B:$B,0))),0)</f>
        <v>0</v>
      </c>
      <c r="I1363" s="23">
        <f>ROUND(IF($A1363 ='Inflation Constants Table'!$E$1,F1363,F1363*(_xlfn.XLOOKUP($A1363,'Inflation Constants Table'!$A:$A,'Inflation Constants Table'!$B:$B,0))),0)</f>
        <v>170873</v>
      </c>
      <c r="J1363" s="23">
        <f>ROUND(IF($A1363 ='Inflation Constants Table'!$E$1,G1363,G1363*(_xlfn.XLOOKUP($A1363,'Inflation Constants Table'!$A:$A,'Inflation Constants Table'!$B:$B,0))),0)</f>
        <v>170873</v>
      </c>
      <c r="K1363" s="19">
        <f t="shared" si="65"/>
        <v>0</v>
      </c>
      <c r="L1363" s="73">
        <f>_xlfn.XLOOKUP(A1363,'SAPD GF as Pct of COSA GF'!A:A,'SAPD GF as Pct of COSA GF'!C:C)</f>
        <v>1561144617</v>
      </c>
      <c r="M1363" s="19">
        <f t="shared" si="66"/>
        <v>1.0945366504761166E-4</v>
      </c>
    </row>
    <row r="1364" spans="1:13">
      <c r="A1364">
        <v>2022</v>
      </c>
      <c r="B1364" s="25" t="s">
        <v>232</v>
      </c>
      <c r="C1364" s="25" t="s">
        <v>90</v>
      </c>
      <c r="D1364" s="25" t="s">
        <v>102</v>
      </c>
      <c r="F1364" s="17">
        <v>1934</v>
      </c>
      <c r="G1364" s="65">
        <f t="shared" si="64"/>
        <v>1934</v>
      </c>
      <c r="H1364" s="23">
        <f>ROUND(IF($A1364 ='Inflation Constants Table'!$E$1,E1364,E1364*(_xlfn.XLOOKUP($A1364,'Inflation Constants Table'!$A:$A,'Inflation Constants Table'!$B:$B,0))),0)</f>
        <v>0</v>
      </c>
      <c r="I1364" s="23">
        <f>ROUND(IF($A1364 ='Inflation Constants Table'!$E$1,F1364,F1364*(_xlfn.XLOOKUP($A1364,'Inflation Constants Table'!$A:$A,'Inflation Constants Table'!$B:$B,0))),0)</f>
        <v>2224</v>
      </c>
      <c r="J1364" s="23">
        <f>ROUND(IF($A1364 ='Inflation Constants Table'!$E$1,G1364,G1364*(_xlfn.XLOOKUP($A1364,'Inflation Constants Table'!$A:$A,'Inflation Constants Table'!$B:$B,0))),0)</f>
        <v>2224</v>
      </c>
      <c r="K1364" s="19">
        <f t="shared" si="65"/>
        <v>0</v>
      </c>
      <c r="L1364" s="73">
        <f>_xlfn.XLOOKUP(A1364,'SAPD GF as Pct of COSA GF'!A:A,'SAPD GF as Pct of COSA GF'!C:C)</f>
        <v>1561144617</v>
      </c>
      <c r="M1364" s="19">
        <f t="shared" si="66"/>
        <v>1.4245957586388038E-6</v>
      </c>
    </row>
    <row r="1365" spans="1:13">
      <c r="A1365">
        <v>2022</v>
      </c>
      <c r="B1365" s="25" t="s">
        <v>232</v>
      </c>
      <c r="C1365" s="25" t="s">
        <v>90</v>
      </c>
      <c r="D1365" s="25" t="s">
        <v>104</v>
      </c>
      <c r="F1365" s="17">
        <v>14265</v>
      </c>
      <c r="G1365" s="65">
        <f t="shared" si="64"/>
        <v>14265</v>
      </c>
      <c r="H1365" s="23">
        <f>ROUND(IF($A1365 ='Inflation Constants Table'!$E$1,E1365,E1365*(_xlfn.XLOOKUP($A1365,'Inflation Constants Table'!$A:$A,'Inflation Constants Table'!$B:$B,0))),0)</f>
        <v>0</v>
      </c>
      <c r="I1365" s="23">
        <f>ROUND(IF($A1365 ='Inflation Constants Table'!$E$1,F1365,F1365*(_xlfn.XLOOKUP($A1365,'Inflation Constants Table'!$A:$A,'Inflation Constants Table'!$B:$B,0))),0)</f>
        <v>16405</v>
      </c>
      <c r="J1365" s="23">
        <f>ROUND(IF($A1365 ='Inflation Constants Table'!$E$1,G1365,G1365*(_xlfn.XLOOKUP($A1365,'Inflation Constants Table'!$A:$A,'Inflation Constants Table'!$B:$B,0))),0)</f>
        <v>16405</v>
      </c>
      <c r="K1365" s="19">
        <f t="shared" si="65"/>
        <v>0</v>
      </c>
      <c r="L1365" s="73">
        <f>_xlfn.XLOOKUP(A1365,'SAPD GF as Pct of COSA GF'!A:A,'SAPD GF as Pct of COSA GF'!C:C)</f>
        <v>1561144617</v>
      </c>
      <c r="M1365" s="19">
        <f t="shared" si="66"/>
        <v>1.0508315386901789E-5</v>
      </c>
    </row>
    <row r="1366" spans="1:13">
      <c r="A1366">
        <v>2022</v>
      </c>
      <c r="B1366" s="25" t="s">
        <v>232</v>
      </c>
      <c r="C1366" s="25" t="s">
        <v>90</v>
      </c>
      <c r="D1366" s="25" t="s">
        <v>122</v>
      </c>
      <c r="F1366" s="17">
        <v>240607</v>
      </c>
      <c r="G1366" s="65">
        <f t="shared" si="64"/>
        <v>240607</v>
      </c>
      <c r="H1366" s="23">
        <f>ROUND(IF($A1366 ='Inflation Constants Table'!$E$1,E1366,E1366*(_xlfn.XLOOKUP($A1366,'Inflation Constants Table'!$A:$A,'Inflation Constants Table'!$B:$B,0))),0)</f>
        <v>0</v>
      </c>
      <c r="I1366" s="23">
        <f>ROUND(IF($A1366 ='Inflation Constants Table'!$E$1,F1366,F1366*(_xlfn.XLOOKUP($A1366,'Inflation Constants Table'!$A:$A,'Inflation Constants Table'!$B:$B,0))),0)</f>
        <v>276698</v>
      </c>
      <c r="J1366" s="23">
        <f>ROUND(IF($A1366 ='Inflation Constants Table'!$E$1,G1366,G1366*(_xlfn.XLOOKUP($A1366,'Inflation Constants Table'!$A:$A,'Inflation Constants Table'!$B:$B,0))),0)</f>
        <v>276698</v>
      </c>
      <c r="K1366" s="19">
        <f t="shared" si="65"/>
        <v>0</v>
      </c>
      <c r="L1366" s="73">
        <f>_xlfn.XLOOKUP(A1366,'SAPD GF as Pct of COSA GF'!A:A,'SAPD GF as Pct of COSA GF'!C:C)</f>
        <v>1561144617</v>
      </c>
      <c r="M1366" s="19">
        <f t="shared" si="66"/>
        <v>1.7724046637762579E-4</v>
      </c>
    </row>
    <row r="1367" spans="1:13">
      <c r="A1367">
        <v>2022</v>
      </c>
      <c r="B1367" s="25" t="s">
        <v>232</v>
      </c>
      <c r="C1367" s="25" t="s">
        <v>90</v>
      </c>
      <c r="D1367" s="25" t="s">
        <v>230</v>
      </c>
      <c r="F1367" s="17">
        <v>0</v>
      </c>
      <c r="G1367" s="65">
        <f t="shared" si="64"/>
        <v>0</v>
      </c>
      <c r="H1367" s="23">
        <f>ROUND(IF($A1367 ='Inflation Constants Table'!$E$1,E1367,E1367*(_xlfn.XLOOKUP($A1367,'Inflation Constants Table'!$A:$A,'Inflation Constants Table'!$B:$B,0))),0)</f>
        <v>0</v>
      </c>
      <c r="I1367" s="23">
        <f>ROUND(IF($A1367 ='Inflation Constants Table'!$E$1,F1367,F1367*(_xlfn.XLOOKUP($A1367,'Inflation Constants Table'!$A:$A,'Inflation Constants Table'!$B:$B,0))),0)</f>
        <v>0</v>
      </c>
      <c r="J1367" s="23">
        <f>ROUND(IF($A1367 ='Inflation Constants Table'!$E$1,G1367,G1367*(_xlfn.XLOOKUP($A1367,'Inflation Constants Table'!$A:$A,'Inflation Constants Table'!$B:$B,0))),0)</f>
        <v>0</v>
      </c>
      <c r="K1367" s="19">
        <f t="shared" si="65"/>
        <v>0</v>
      </c>
      <c r="L1367" s="73">
        <f>_xlfn.XLOOKUP(A1367,'SAPD GF as Pct of COSA GF'!A:A,'SAPD GF as Pct of COSA GF'!C:C)</f>
        <v>1561144617</v>
      </c>
      <c r="M1367" s="19">
        <f t="shared" si="66"/>
        <v>0</v>
      </c>
    </row>
    <row r="1368" spans="1:13">
      <c r="A1368">
        <v>2022</v>
      </c>
      <c r="B1368" s="25" t="s">
        <v>232</v>
      </c>
      <c r="C1368" s="25" t="s">
        <v>90</v>
      </c>
      <c r="D1368" s="25" t="s">
        <v>126</v>
      </c>
      <c r="F1368" s="17">
        <v>382428</v>
      </c>
      <c r="G1368" s="65">
        <f t="shared" si="64"/>
        <v>382428</v>
      </c>
      <c r="H1368" s="23">
        <f>ROUND(IF($A1368 ='Inflation Constants Table'!$E$1,E1368,E1368*(_xlfn.XLOOKUP($A1368,'Inflation Constants Table'!$A:$A,'Inflation Constants Table'!$B:$B,0))),0)</f>
        <v>0</v>
      </c>
      <c r="I1368" s="23">
        <f>ROUND(IF($A1368 ='Inflation Constants Table'!$E$1,F1368,F1368*(_xlfn.XLOOKUP($A1368,'Inflation Constants Table'!$A:$A,'Inflation Constants Table'!$B:$B,0))),0)</f>
        <v>439792</v>
      </c>
      <c r="J1368" s="23">
        <f>ROUND(IF($A1368 ='Inflation Constants Table'!$E$1,G1368,G1368*(_xlfn.XLOOKUP($A1368,'Inflation Constants Table'!$A:$A,'Inflation Constants Table'!$B:$B,0))),0)</f>
        <v>439792</v>
      </c>
      <c r="K1368" s="19">
        <f t="shared" si="65"/>
        <v>0</v>
      </c>
      <c r="L1368" s="73">
        <f>_xlfn.XLOOKUP(A1368,'SAPD GF as Pct of COSA GF'!A:A,'SAPD GF as Pct of COSA GF'!C:C)</f>
        <v>1561144617</v>
      </c>
      <c r="M1368" s="19">
        <f t="shared" si="66"/>
        <v>2.81711249048236E-4</v>
      </c>
    </row>
    <row r="1369" spans="1:13">
      <c r="A1369">
        <v>2022</v>
      </c>
      <c r="B1369" s="25" t="s">
        <v>232</v>
      </c>
      <c r="C1369" s="25" t="s">
        <v>90</v>
      </c>
      <c r="D1369" s="25" t="s">
        <v>127</v>
      </c>
      <c r="F1369" s="17">
        <v>42433</v>
      </c>
      <c r="G1369" s="65">
        <f t="shared" si="64"/>
        <v>42433</v>
      </c>
      <c r="H1369" s="23">
        <f>ROUND(IF($A1369 ='Inflation Constants Table'!$E$1,E1369,E1369*(_xlfn.XLOOKUP($A1369,'Inflation Constants Table'!$A:$A,'Inflation Constants Table'!$B:$B,0))),0)</f>
        <v>0</v>
      </c>
      <c r="I1369" s="23">
        <f>ROUND(IF($A1369 ='Inflation Constants Table'!$E$1,F1369,F1369*(_xlfn.XLOOKUP($A1369,'Inflation Constants Table'!$A:$A,'Inflation Constants Table'!$B:$B,0))),0)</f>
        <v>48798</v>
      </c>
      <c r="J1369" s="23">
        <f>ROUND(IF($A1369 ='Inflation Constants Table'!$E$1,G1369,G1369*(_xlfn.XLOOKUP($A1369,'Inflation Constants Table'!$A:$A,'Inflation Constants Table'!$B:$B,0))),0)</f>
        <v>48798</v>
      </c>
      <c r="K1369" s="19">
        <f t="shared" si="65"/>
        <v>0</v>
      </c>
      <c r="L1369" s="73">
        <f>_xlfn.XLOOKUP(A1369,'SAPD GF as Pct of COSA GF'!A:A,'SAPD GF as Pct of COSA GF'!C:C)</f>
        <v>1561144617</v>
      </c>
      <c r="M1369" s="19">
        <f t="shared" si="66"/>
        <v>3.1257834455960591E-5</v>
      </c>
    </row>
    <row r="1370" spans="1:13">
      <c r="A1370">
        <v>2022</v>
      </c>
      <c r="B1370" s="25" t="s">
        <v>232</v>
      </c>
      <c r="C1370" s="25" t="s">
        <v>90</v>
      </c>
      <c r="D1370" s="25" t="s">
        <v>129</v>
      </c>
      <c r="F1370" s="17">
        <v>-112612</v>
      </c>
      <c r="G1370" s="65">
        <f t="shared" si="64"/>
        <v>-112612</v>
      </c>
      <c r="H1370" s="23">
        <f>ROUND(IF($A1370 ='Inflation Constants Table'!$E$1,E1370,E1370*(_xlfn.XLOOKUP($A1370,'Inflation Constants Table'!$A:$A,'Inflation Constants Table'!$B:$B,0))),0)</f>
        <v>0</v>
      </c>
      <c r="I1370" s="23">
        <f>ROUND(IF($A1370 ='Inflation Constants Table'!$E$1,F1370,F1370*(_xlfn.XLOOKUP($A1370,'Inflation Constants Table'!$A:$A,'Inflation Constants Table'!$B:$B,0))),0)</f>
        <v>-129504</v>
      </c>
      <c r="J1370" s="23">
        <f>ROUND(IF($A1370 ='Inflation Constants Table'!$E$1,G1370,G1370*(_xlfn.XLOOKUP($A1370,'Inflation Constants Table'!$A:$A,'Inflation Constants Table'!$B:$B,0))),0)</f>
        <v>-129504</v>
      </c>
      <c r="K1370" s="19">
        <f t="shared" si="65"/>
        <v>0</v>
      </c>
      <c r="L1370" s="73">
        <f>_xlfn.XLOOKUP(A1370,'SAPD GF as Pct of COSA GF'!A:A,'SAPD GF as Pct of COSA GF'!C:C)</f>
        <v>1561144617</v>
      </c>
      <c r="M1370" s="19">
        <f t="shared" si="66"/>
        <v>-8.2954518492248057E-5</v>
      </c>
    </row>
    <row r="1371" spans="1:13">
      <c r="A1371">
        <v>2022</v>
      </c>
      <c r="B1371" s="25" t="s">
        <v>232</v>
      </c>
      <c r="C1371" s="25" t="s">
        <v>90</v>
      </c>
      <c r="D1371" s="25" t="s">
        <v>220</v>
      </c>
      <c r="F1371" s="17">
        <v>0</v>
      </c>
      <c r="G1371" s="65">
        <f t="shared" si="64"/>
        <v>0</v>
      </c>
      <c r="H1371" s="23">
        <f>ROUND(IF($A1371 ='Inflation Constants Table'!$E$1,E1371,E1371*(_xlfn.XLOOKUP($A1371,'Inflation Constants Table'!$A:$A,'Inflation Constants Table'!$B:$B,0))),0)</f>
        <v>0</v>
      </c>
      <c r="I1371" s="23">
        <f>ROUND(IF($A1371 ='Inflation Constants Table'!$E$1,F1371,F1371*(_xlfn.XLOOKUP($A1371,'Inflation Constants Table'!$A:$A,'Inflation Constants Table'!$B:$B,0))),0)</f>
        <v>0</v>
      </c>
      <c r="J1371" s="23">
        <f>ROUND(IF($A1371 ='Inflation Constants Table'!$E$1,G1371,G1371*(_xlfn.XLOOKUP($A1371,'Inflation Constants Table'!$A:$A,'Inflation Constants Table'!$B:$B,0))),0)</f>
        <v>0</v>
      </c>
      <c r="K1371" s="19">
        <f t="shared" si="65"/>
        <v>0</v>
      </c>
      <c r="L1371" s="73">
        <f>_xlfn.XLOOKUP(A1371,'SAPD GF as Pct of COSA GF'!A:A,'SAPD GF as Pct of COSA GF'!C:C)</f>
        <v>1561144617</v>
      </c>
      <c r="M1371" s="19">
        <f t="shared" si="66"/>
        <v>0</v>
      </c>
    </row>
    <row r="1372" spans="1:13">
      <c r="A1372">
        <v>2022</v>
      </c>
      <c r="B1372" s="25" t="s">
        <v>232</v>
      </c>
      <c r="C1372" s="25" t="s">
        <v>90</v>
      </c>
      <c r="D1372" s="25" t="s">
        <v>128</v>
      </c>
      <c r="F1372" s="17">
        <v>114569</v>
      </c>
      <c r="G1372" s="65">
        <f t="shared" si="64"/>
        <v>114569</v>
      </c>
      <c r="H1372" s="23">
        <f>ROUND(IF($A1372 ='Inflation Constants Table'!$E$1,E1372,E1372*(_xlfn.XLOOKUP($A1372,'Inflation Constants Table'!$A:$A,'Inflation Constants Table'!$B:$B,0))),0)</f>
        <v>0</v>
      </c>
      <c r="I1372" s="23">
        <f>ROUND(IF($A1372 ='Inflation Constants Table'!$E$1,F1372,F1372*(_xlfn.XLOOKUP($A1372,'Inflation Constants Table'!$A:$A,'Inflation Constants Table'!$B:$B,0))),0)</f>
        <v>131754</v>
      </c>
      <c r="J1372" s="23">
        <f>ROUND(IF($A1372 ='Inflation Constants Table'!$E$1,G1372,G1372*(_xlfn.XLOOKUP($A1372,'Inflation Constants Table'!$A:$A,'Inflation Constants Table'!$B:$B,0))),0)</f>
        <v>131754</v>
      </c>
      <c r="K1372" s="19">
        <f t="shared" si="65"/>
        <v>0</v>
      </c>
      <c r="L1372" s="73">
        <f>_xlfn.XLOOKUP(A1372,'SAPD GF as Pct of COSA GF'!A:A,'SAPD GF as Pct of COSA GF'!C:C)</f>
        <v>1561144617</v>
      </c>
      <c r="M1372" s="19">
        <f t="shared" si="66"/>
        <v>8.4395768697705472E-5</v>
      </c>
    </row>
    <row r="1373" spans="1:13">
      <c r="A1373">
        <v>2022</v>
      </c>
      <c r="B1373" s="25" t="s">
        <v>232</v>
      </c>
      <c r="C1373" s="25" t="s">
        <v>130</v>
      </c>
      <c r="D1373" s="25" t="s">
        <v>132</v>
      </c>
      <c r="F1373" s="17">
        <v>813037</v>
      </c>
      <c r="G1373" s="65">
        <f t="shared" si="64"/>
        <v>813037</v>
      </c>
      <c r="H1373" s="23">
        <f>ROUND(IF($A1373 ='Inflation Constants Table'!$E$1,E1373,E1373*(_xlfn.XLOOKUP($A1373,'Inflation Constants Table'!$A:$A,'Inflation Constants Table'!$B:$B,0))),0)</f>
        <v>0</v>
      </c>
      <c r="I1373" s="23">
        <f>ROUND(IF($A1373 ='Inflation Constants Table'!$E$1,F1373,F1373*(_xlfn.XLOOKUP($A1373,'Inflation Constants Table'!$A:$A,'Inflation Constants Table'!$B:$B,0))),0)</f>
        <v>934993</v>
      </c>
      <c r="J1373" s="23">
        <f>ROUND(IF($A1373 ='Inflation Constants Table'!$E$1,G1373,G1373*(_xlfn.XLOOKUP($A1373,'Inflation Constants Table'!$A:$A,'Inflation Constants Table'!$B:$B,0))),0)</f>
        <v>934993</v>
      </c>
      <c r="K1373" s="19">
        <f t="shared" si="65"/>
        <v>0</v>
      </c>
      <c r="L1373" s="73">
        <f>_xlfn.XLOOKUP(A1373,'SAPD GF as Pct of COSA GF'!A:A,'SAPD GF as Pct of COSA GF'!C:C)</f>
        <v>1561144617</v>
      </c>
      <c r="M1373" s="19">
        <f t="shared" si="66"/>
        <v>5.9891504593388993E-4</v>
      </c>
    </row>
    <row r="1374" spans="1:13">
      <c r="A1374">
        <v>2022</v>
      </c>
      <c r="B1374" s="25" t="s">
        <v>232</v>
      </c>
      <c r="C1374" s="25" t="s">
        <v>130</v>
      </c>
      <c r="D1374" s="25" t="s">
        <v>139</v>
      </c>
      <c r="F1374" s="17">
        <v>0</v>
      </c>
      <c r="G1374" s="65">
        <f t="shared" si="64"/>
        <v>0</v>
      </c>
      <c r="H1374" s="23">
        <f>ROUND(IF($A1374 ='Inflation Constants Table'!$E$1,E1374,E1374*(_xlfn.XLOOKUP($A1374,'Inflation Constants Table'!$A:$A,'Inflation Constants Table'!$B:$B,0))),0)</f>
        <v>0</v>
      </c>
      <c r="I1374" s="23">
        <f>ROUND(IF($A1374 ='Inflation Constants Table'!$E$1,F1374,F1374*(_xlfn.XLOOKUP($A1374,'Inflation Constants Table'!$A:$A,'Inflation Constants Table'!$B:$B,0))),0)</f>
        <v>0</v>
      </c>
      <c r="J1374" s="23">
        <f>ROUND(IF($A1374 ='Inflation Constants Table'!$E$1,G1374,G1374*(_xlfn.XLOOKUP($A1374,'Inflation Constants Table'!$A:$A,'Inflation Constants Table'!$B:$B,0))),0)</f>
        <v>0</v>
      </c>
      <c r="K1374" s="19">
        <f t="shared" si="65"/>
        <v>0</v>
      </c>
      <c r="L1374" s="73">
        <f>_xlfn.XLOOKUP(A1374,'SAPD GF as Pct of COSA GF'!A:A,'SAPD GF as Pct of COSA GF'!C:C)</f>
        <v>1561144617</v>
      </c>
      <c r="M1374" s="19">
        <f t="shared" si="66"/>
        <v>0</v>
      </c>
    </row>
    <row r="1375" spans="1:13">
      <c r="A1375">
        <v>2022</v>
      </c>
      <c r="B1375" s="25" t="s">
        <v>232</v>
      </c>
      <c r="C1375" s="25" t="s">
        <v>130</v>
      </c>
      <c r="D1375" s="25" t="s">
        <v>140</v>
      </c>
      <c r="F1375" s="17">
        <v>10192</v>
      </c>
      <c r="G1375" s="65">
        <f t="shared" si="64"/>
        <v>10192</v>
      </c>
      <c r="H1375" s="23">
        <f>ROUND(IF($A1375 ='Inflation Constants Table'!$E$1,E1375,E1375*(_xlfn.XLOOKUP($A1375,'Inflation Constants Table'!$A:$A,'Inflation Constants Table'!$B:$B,0))),0)</f>
        <v>0</v>
      </c>
      <c r="I1375" s="23">
        <f>ROUND(IF($A1375 ='Inflation Constants Table'!$E$1,F1375,F1375*(_xlfn.XLOOKUP($A1375,'Inflation Constants Table'!$A:$A,'Inflation Constants Table'!$B:$B,0))),0)</f>
        <v>11721</v>
      </c>
      <c r="J1375" s="23">
        <f>ROUND(IF($A1375 ='Inflation Constants Table'!$E$1,G1375,G1375*(_xlfn.XLOOKUP($A1375,'Inflation Constants Table'!$A:$A,'Inflation Constants Table'!$B:$B,0))),0)</f>
        <v>11721</v>
      </c>
      <c r="K1375" s="19">
        <f t="shared" si="65"/>
        <v>0</v>
      </c>
      <c r="L1375" s="73">
        <f>_xlfn.XLOOKUP(A1375,'SAPD GF as Pct of COSA GF'!A:A,'SAPD GF as Pct of COSA GF'!C:C)</f>
        <v>1561144617</v>
      </c>
      <c r="M1375" s="19">
        <f t="shared" si="66"/>
        <v>7.5079527369628694E-6</v>
      </c>
    </row>
    <row r="1376" spans="1:13">
      <c r="A1376">
        <v>2022</v>
      </c>
      <c r="B1376" s="25" t="s">
        <v>232</v>
      </c>
      <c r="C1376" s="25" t="s">
        <v>130</v>
      </c>
      <c r="D1376" s="25" t="s">
        <v>146</v>
      </c>
      <c r="F1376" s="17">
        <v>22731</v>
      </c>
      <c r="G1376" s="65">
        <f t="shared" si="64"/>
        <v>22731</v>
      </c>
      <c r="H1376" s="23">
        <f>ROUND(IF($A1376 ='Inflation Constants Table'!$E$1,E1376,E1376*(_xlfn.XLOOKUP($A1376,'Inflation Constants Table'!$A:$A,'Inflation Constants Table'!$B:$B,0))),0)</f>
        <v>0</v>
      </c>
      <c r="I1376" s="23">
        <f>ROUND(IF($A1376 ='Inflation Constants Table'!$E$1,F1376,F1376*(_xlfn.XLOOKUP($A1376,'Inflation Constants Table'!$A:$A,'Inflation Constants Table'!$B:$B,0))),0)</f>
        <v>26141</v>
      </c>
      <c r="J1376" s="23">
        <f>ROUND(IF($A1376 ='Inflation Constants Table'!$E$1,G1376,G1376*(_xlfn.XLOOKUP($A1376,'Inflation Constants Table'!$A:$A,'Inflation Constants Table'!$B:$B,0))),0)</f>
        <v>26141</v>
      </c>
      <c r="K1376" s="19">
        <f t="shared" si="65"/>
        <v>0</v>
      </c>
      <c r="L1376" s="73">
        <f>_xlfn.XLOOKUP(A1376,'SAPD GF as Pct of COSA GF'!A:A,'SAPD GF as Pct of COSA GF'!C:C)</f>
        <v>1561144617</v>
      </c>
      <c r="M1376" s="19">
        <f t="shared" si="66"/>
        <v>1.6744765164827777E-5</v>
      </c>
    </row>
    <row r="1377" spans="1:13">
      <c r="A1377">
        <v>2022</v>
      </c>
      <c r="B1377" s="25" t="s">
        <v>232</v>
      </c>
      <c r="C1377" s="25" t="s">
        <v>130</v>
      </c>
      <c r="D1377" s="25" t="s">
        <v>147</v>
      </c>
      <c r="F1377" s="17">
        <v>129564</v>
      </c>
      <c r="G1377" s="65">
        <f t="shared" si="64"/>
        <v>129564</v>
      </c>
      <c r="H1377" s="23">
        <f>ROUND(IF($A1377 ='Inflation Constants Table'!$E$1,E1377,E1377*(_xlfn.XLOOKUP($A1377,'Inflation Constants Table'!$A:$A,'Inflation Constants Table'!$B:$B,0))),0)</f>
        <v>0</v>
      </c>
      <c r="I1377" s="23">
        <f>ROUND(IF($A1377 ='Inflation Constants Table'!$E$1,F1377,F1377*(_xlfn.XLOOKUP($A1377,'Inflation Constants Table'!$A:$A,'Inflation Constants Table'!$B:$B,0))),0)</f>
        <v>148999</v>
      </c>
      <c r="J1377" s="23">
        <f>ROUND(IF($A1377 ='Inflation Constants Table'!$E$1,G1377,G1377*(_xlfn.XLOOKUP($A1377,'Inflation Constants Table'!$A:$A,'Inflation Constants Table'!$B:$B,0))),0)</f>
        <v>148999</v>
      </c>
      <c r="K1377" s="19">
        <f t="shared" si="65"/>
        <v>0</v>
      </c>
      <c r="L1377" s="73">
        <f>_xlfn.XLOOKUP(A1377,'SAPD GF as Pct of COSA GF'!A:A,'SAPD GF as Pct of COSA GF'!C:C)</f>
        <v>1561144617</v>
      </c>
      <c r="M1377" s="19">
        <f t="shared" si="66"/>
        <v>9.5442150827978035E-5</v>
      </c>
    </row>
    <row r="1378" spans="1:13">
      <c r="A1378">
        <v>2022</v>
      </c>
      <c r="B1378" s="25" t="s">
        <v>232</v>
      </c>
      <c r="C1378" s="25" t="s">
        <v>130</v>
      </c>
      <c r="D1378" s="25" t="s">
        <v>149</v>
      </c>
      <c r="F1378" s="17">
        <v>5160</v>
      </c>
      <c r="G1378" s="65">
        <f t="shared" si="64"/>
        <v>5160</v>
      </c>
      <c r="H1378" s="23">
        <f>ROUND(IF($A1378 ='Inflation Constants Table'!$E$1,E1378,E1378*(_xlfn.XLOOKUP($A1378,'Inflation Constants Table'!$A:$A,'Inflation Constants Table'!$B:$B,0))),0)</f>
        <v>0</v>
      </c>
      <c r="I1378" s="23">
        <f>ROUND(IF($A1378 ='Inflation Constants Table'!$E$1,F1378,F1378*(_xlfn.XLOOKUP($A1378,'Inflation Constants Table'!$A:$A,'Inflation Constants Table'!$B:$B,0))),0)</f>
        <v>5934</v>
      </c>
      <c r="J1378" s="23">
        <f>ROUND(IF($A1378 ='Inflation Constants Table'!$E$1,G1378,G1378*(_xlfn.XLOOKUP($A1378,'Inflation Constants Table'!$A:$A,'Inflation Constants Table'!$B:$B,0))),0)</f>
        <v>5934</v>
      </c>
      <c r="K1378" s="19">
        <f t="shared" si="65"/>
        <v>0</v>
      </c>
      <c r="L1378" s="73">
        <f>_xlfn.XLOOKUP(A1378,'SAPD GF as Pct of COSA GF'!A:A,'SAPD GF as Pct of COSA GF'!C:C)</f>
        <v>1561144617</v>
      </c>
      <c r="M1378" s="19">
        <f t="shared" si="66"/>
        <v>3.8010572085263769E-6</v>
      </c>
    </row>
    <row r="1379" spans="1:13">
      <c r="A1379">
        <v>2022</v>
      </c>
      <c r="B1379" s="25" t="s">
        <v>232</v>
      </c>
      <c r="C1379" s="25" t="s">
        <v>130</v>
      </c>
      <c r="D1379" s="25" t="s">
        <v>153</v>
      </c>
      <c r="F1379" s="17">
        <v>16351</v>
      </c>
      <c r="G1379" s="65">
        <f t="shared" si="64"/>
        <v>16351</v>
      </c>
      <c r="H1379" s="23">
        <f>ROUND(IF($A1379 ='Inflation Constants Table'!$E$1,E1379,E1379*(_xlfn.XLOOKUP($A1379,'Inflation Constants Table'!$A:$A,'Inflation Constants Table'!$B:$B,0))),0)</f>
        <v>0</v>
      </c>
      <c r="I1379" s="23">
        <f>ROUND(IF($A1379 ='Inflation Constants Table'!$E$1,F1379,F1379*(_xlfn.XLOOKUP($A1379,'Inflation Constants Table'!$A:$A,'Inflation Constants Table'!$B:$B,0))),0)</f>
        <v>18804</v>
      </c>
      <c r="J1379" s="23">
        <f>ROUND(IF($A1379 ='Inflation Constants Table'!$E$1,G1379,G1379*(_xlfn.XLOOKUP($A1379,'Inflation Constants Table'!$A:$A,'Inflation Constants Table'!$B:$B,0))),0)</f>
        <v>18804</v>
      </c>
      <c r="K1379" s="19">
        <f t="shared" si="65"/>
        <v>0</v>
      </c>
      <c r="L1379" s="73">
        <f>_xlfn.XLOOKUP(A1379,'SAPD GF as Pct of COSA GF'!A:A,'SAPD GF as Pct of COSA GF'!C:C)</f>
        <v>1561144617</v>
      </c>
      <c r="M1379" s="19">
        <f t="shared" si="66"/>
        <v>1.2045008383742836E-5</v>
      </c>
    </row>
    <row r="1380" spans="1:13">
      <c r="A1380">
        <v>2022</v>
      </c>
      <c r="B1380" s="25" t="s">
        <v>232</v>
      </c>
      <c r="C1380" s="25" t="s">
        <v>159</v>
      </c>
      <c r="D1380" s="25" t="s">
        <v>164</v>
      </c>
      <c r="F1380" s="17">
        <v>13872</v>
      </c>
      <c r="G1380" s="65">
        <f t="shared" si="64"/>
        <v>13872</v>
      </c>
      <c r="H1380" s="23">
        <f>ROUND(IF($A1380 ='Inflation Constants Table'!$E$1,E1380,E1380*(_xlfn.XLOOKUP($A1380,'Inflation Constants Table'!$A:$A,'Inflation Constants Table'!$B:$B,0))),0)</f>
        <v>0</v>
      </c>
      <c r="I1380" s="23">
        <f>ROUND(IF($A1380 ='Inflation Constants Table'!$E$1,F1380,F1380*(_xlfn.XLOOKUP($A1380,'Inflation Constants Table'!$A:$A,'Inflation Constants Table'!$B:$B,0))),0)</f>
        <v>15953</v>
      </c>
      <c r="J1380" s="23">
        <f>ROUND(IF($A1380 ='Inflation Constants Table'!$E$1,G1380,G1380*(_xlfn.XLOOKUP($A1380,'Inflation Constants Table'!$A:$A,'Inflation Constants Table'!$B:$B,0))),0)</f>
        <v>15953</v>
      </c>
      <c r="K1380" s="19">
        <f t="shared" si="65"/>
        <v>0</v>
      </c>
      <c r="L1380" s="73">
        <f>_xlfn.XLOOKUP(A1380,'SAPD GF as Pct of COSA GF'!A:A,'SAPD GF as Pct of COSA GF'!C:C)</f>
        <v>1561144617</v>
      </c>
      <c r="M1380" s="19">
        <f t="shared" si="66"/>
        <v>1.0218784234516564E-5</v>
      </c>
    </row>
    <row r="1381" spans="1:13">
      <c r="A1381">
        <v>2022</v>
      </c>
      <c r="B1381" s="25" t="s">
        <v>232</v>
      </c>
      <c r="C1381" s="25" t="s">
        <v>159</v>
      </c>
      <c r="D1381" s="25" t="s">
        <v>165</v>
      </c>
      <c r="F1381" s="17">
        <v>4000</v>
      </c>
      <c r="G1381" s="65">
        <f t="shared" si="64"/>
        <v>4000</v>
      </c>
      <c r="H1381" s="23">
        <f>ROUND(IF($A1381 ='Inflation Constants Table'!$E$1,E1381,E1381*(_xlfn.XLOOKUP($A1381,'Inflation Constants Table'!$A:$A,'Inflation Constants Table'!$B:$B,0))),0)</f>
        <v>0</v>
      </c>
      <c r="I1381" s="23">
        <f>ROUND(IF($A1381 ='Inflation Constants Table'!$E$1,F1381,F1381*(_xlfn.XLOOKUP($A1381,'Inflation Constants Table'!$A:$A,'Inflation Constants Table'!$B:$B,0))),0)</f>
        <v>4600</v>
      </c>
      <c r="J1381" s="23">
        <f>ROUND(IF($A1381 ='Inflation Constants Table'!$E$1,G1381,G1381*(_xlfn.XLOOKUP($A1381,'Inflation Constants Table'!$A:$A,'Inflation Constants Table'!$B:$B,0))),0)</f>
        <v>4600</v>
      </c>
      <c r="K1381" s="19">
        <f t="shared" si="65"/>
        <v>0</v>
      </c>
      <c r="L1381" s="73">
        <f>_xlfn.XLOOKUP(A1381,'SAPD GF as Pct of COSA GF'!A:A,'SAPD GF as Pct of COSA GF'!C:C)</f>
        <v>1561144617</v>
      </c>
      <c r="M1381" s="19">
        <f t="shared" si="66"/>
        <v>2.9465559756018427E-6</v>
      </c>
    </row>
    <row r="1382" spans="1:13">
      <c r="A1382">
        <v>2022</v>
      </c>
      <c r="B1382" s="25" t="s">
        <v>232</v>
      </c>
      <c r="C1382" s="25" t="s">
        <v>159</v>
      </c>
      <c r="D1382" s="25" t="s">
        <v>166</v>
      </c>
      <c r="F1382" s="17">
        <v>9000</v>
      </c>
      <c r="G1382" s="65">
        <f t="shared" si="64"/>
        <v>9000</v>
      </c>
      <c r="H1382" s="23">
        <f>ROUND(IF($A1382 ='Inflation Constants Table'!$E$1,E1382,E1382*(_xlfn.XLOOKUP($A1382,'Inflation Constants Table'!$A:$A,'Inflation Constants Table'!$B:$B,0))),0)</f>
        <v>0</v>
      </c>
      <c r="I1382" s="23">
        <f>ROUND(IF($A1382 ='Inflation Constants Table'!$E$1,F1382,F1382*(_xlfn.XLOOKUP($A1382,'Inflation Constants Table'!$A:$A,'Inflation Constants Table'!$B:$B,0))),0)</f>
        <v>10350</v>
      </c>
      <c r="J1382" s="23">
        <f>ROUND(IF($A1382 ='Inflation Constants Table'!$E$1,G1382,G1382*(_xlfn.XLOOKUP($A1382,'Inflation Constants Table'!$A:$A,'Inflation Constants Table'!$B:$B,0))),0)</f>
        <v>10350</v>
      </c>
      <c r="K1382" s="19">
        <f t="shared" si="65"/>
        <v>0</v>
      </c>
      <c r="L1382" s="73">
        <f>_xlfn.XLOOKUP(A1382,'SAPD GF as Pct of COSA GF'!A:A,'SAPD GF as Pct of COSA GF'!C:C)</f>
        <v>1561144617</v>
      </c>
      <c r="M1382" s="19">
        <f t="shared" si="66"/>
        <v>6.6297509451041459E-6</v>
      </c>
    </row>
    <row r="1383" spans="1:13">
      <c r="A1383">
        <v>2022</v>
      </c>
      <c r="B1383" s="25" t="s">
        <v>232</v>
      </c>
      <c r="C1383" s="25" t="s">
        <v>159</v>
      </c>
      <c r="D1383" s="25" t="s">
        <v>167</v>
      </c>
      <c r="F1383" s="17">
        <v>500</v>
      </c>
      <c r="G1383" s="65">
        <f t="shared" si="64"/>
        <v>500</v>
      </c>
      <c r="H1383" s="23">
        <f>ROUND(IF($A1383 ='Inflation Constants Table'!$E$1,E1383,E1383*(_xlfn.XLOOKUP($A1383,'Inflation Constants Table'!$A:$A,'Inflation Constants Table'!$B:$B,0))),0)</f>
        <v>0</v>
      </c>
      <c r="I1383" s="23">
        <f>ROUND(IF($A1383 ='Inflation Constants Table'!$E$1,F1383,F1383*(_xlfn.XLOOKUP($A1383,'Inflation Constants Table'!$A:$A,'Inflation Constants Table'!$B:$B,0))),0)</f>
        <v>575</v>
      </c>
      <c r="J1383" s="23">
        <f>ROUND(IF($A1383 ='Inflation Constants Table'!$E$1,G1383,G1383*(_xlfn.XLOOKUP($A1383,'Inflation Constants Table'!$A:$A,'Inflation Constants Table'!$B:$B,0))),0)</f>
        <v>575</v>
      </c>
      <c r="K1383" s="19">
        <f t="shared" si="65"/>
        <v>0</v>
      </c>
      <c r="L1383" s="73">
        <f>_xlfn.XLOOKUP(A1383,'SAPD GF as Pct of COSA GF'!A:A,'SAPD GF as Pct of COSA GF'!C:C)</f>
        <v>1561144617</v>
      </c>
      <c r="M1383" s="19">
        <f t="shared" si="66"/>
        <v>3.6831949695023034E-7</v>
      </c>
    </row>
    <row r="1384" spans="1:13">
      <c r="A1384">
        <v>2022</v>
      </c>
      <c r="B1384" s="25" t="s">
        <v>232</v>
      </c>
      <c r="C1384" s="25" t="s">
        <v>159</v>
      </c>
      <c r="D1384" s="25" t="s">
        <v>170</v>
      </c>
      <c r="F1384" s="17">
        <v>19470</v>
      </c>
      <c r="G1384" s="65">
        <f t="shared" si="64"/>
        <v>19470</v>
      </c>
      <c r="H1384" s="23">
        <f>ROUND(IF($A1384 ='Inflation Constants Table'!$E$1,E1384,E1384*(_xlfn.XLOOKUP($A1384,'Inflation Constants Table'!$A:$A,'Inflation Constants Table'!$B:$B,0))),0)</f>
        <v>0</v>
      </c>
      <c r="I1384" s="23">
        <f>ROUND(IF($A1384 ='Inflation Constants Table'!$E$1,F1384,F1384*(_xlfn.XLOOKUP($A1384,'Inflation Constants Table'!$A:$A,'Inflation Constants Table'!$B:$B,0))),0)</f>
        <v>22391</v>
      </c>
      <c r="J1384" s="23">
        <f>ROUND(IF($A1384 ='Inflation Constants Table'!$E$1,G1384,G1384*(_xlfn.XLOOKUP($A1384,'Inflation Constants Table'!$A:$A,'Inflation Constants Table'!$B:$B,0))),0)</f>
        <v>22391</v>
      </c>
      <c r="K1384" s="19">
        <f t="shared" si="65"/>
        <v>0</v>
      </c>
      <c r="L1384" s="73">
        <f>_xlfn.XLOOKUP(A1384,'SAPD GF as Pct of COSA GF'!A:A,'SAPD GF as Pct of COSA GF'!C:C)</f>
        <v>1561144617</v>
      </c>
      <c r="M1384" s="19">
        <f t="shared" si="66"/>
        <v>1.4342681489065404E-5</v>
      </c>
    </row>
    <row r="1385" spans="1:13">
      <c r="A1385">
        <v>2022</v>
      </c>
      <c r="B1385" s="25" t="s">
        <v>232</v>
      </c>
      <c r="C1385" s="25" t="s">
        <v>159</v>
      </c>
      <c r="D1385" s="25" t="s">
        <v>172</v>
      </c>
      <c r="F1385" s="17">
        <v>1000</v>
      </c>
      <c r="G1385" s="65">
        <f t="shared" si="64"/>
        <v>1000</v>
      </c>
      <c r="H1385" s="23">
        <f>ROUND(IF($A1385 ='Inflation Constants Table'!$E$1,E1385,E1385*(_xlfn.XLOOKUP($A1385,'Inflation Constants Table'!$A:$A,'Inflation Constants Table'!$B:$B,0))),0)</f>
        <v>0</v>
      </c>
      <c r="I1385" s="23">
        <f>ROUND(IF($A1385 ='Inflation Constants Table'!$E$1,F1385,F1385*(_xlfn.XLOOKUP($A1385,'Inflation Constants Table'!$A:$A,'Inflation Constants Table'!$B:$B,0))),0)</f>
        <v>1150</v>
      </c>
      <c r="J1385" s="23">
        <f>ROUND(IF($A1385 ='Inflation Constants Table'!$E$1,G1385,G1385*(_xlfn.XLOOKUP($A1385,'Inflation Constants Table'!$A:$A,'Inflation Constants Table'!$B:$B,0))),0)</f>
        <v>1150</v>
      </c>
      <c r="K1385" s="19">
        <f t="shared" si="65"/>
        <v>0</v>
      </c>
      <c r="L1385" s="73">
        <f>_xlfn.XLOOKUP(A1385,'SAPD GF as Pct of COSA GF'!A:A,'SAPD GF as Pct of COSA GF'!C:C)</f>
        <v>1561144617</v>
      </c>
      <c r="M1385" s="19">
        <f t="shared" si="66"/>
        <v>7.3663899390046067E-7</v>
      </c>
    </row>
    <row r="1386" spans="1:13">
      <c r="A1386">
        <v>2022</v>
      </c>
      <c r="B1386" s="25" t="s">
        <v>232</v>
      </c>
      <c r="C1386" s="25" t="s">
        <v>159</v>
      </c>
      <c r="D1386" s="25" t="s">
        <v>233</v>
      </c>
      <c r="F1386" s="17">
        <v>0</v>
      </c>
      <c r="G1386" s="65">
        <f t="shared" si="64"/>
        <v>0</v>
      </c>
      <c r="H1386" s="23">
        <f>ROUND(IF($A1386 ='Inflation Constants Table'!$E$1,E1386,E1386*(_xlfn.XLOOKUP($A1386,'Inflation Constants Table'!$A:$A,'Inflation Constants Table'!$B:$B,0))),0)</f>
        <v>0</v>
      </c>
      <c r="I1386" s="23">
        <f>ROUND(IF($A1386 ='Inflation Constants Table'!$E$1,F1386,F1386*(_xlfn.XLOOKUP($A1386,'Inflation Constants Table'!$A:$A,'Inflation Constants Table'!$B:$B,0))),0)</f>
        <v>0</v>
      </c>
      <c r="J1386" s="23">
        <f>ROUND(IF($A1386 ='Inflation Constants Table'!$E$1,G1386,G1386*(_xlfn.XLOOKUP($A1386,'Inflation Constants Table'!$A:$A,'Inflation Constants Table'!$B:$B,0))),0)</f>
        <v>0</v>
      </c>
      <c r="K1386" s="19">
        <f t="shared" si="65"/>
        <v>0</v>
      </c>
      <c r="L1386" s="73">
        <f>_xlfn.XLOOKUP(A1386,'SAPD GF as Pct of COSA GF'!A:A,'SAPD GF as Pct of COSA GF'!C:C)</f>
        <v>1561144617</v>
      </c>
      <c r="M1386" s="19">
        <f t="shared" si="66"/>
        <v>0</v>
      </c>
    </row>
    <row r="1387" spans="1:13">
      <c r="A1387">
        <v>2022</v>
      </c>
      <c r="B1387" s="25" t="s">
        <v>232</v>
      </c>
      <c r="C1387" s="25" t="s">
        <v>177</v>
      </c>
      <c r="D1387" s="25" t="s">
        <v>180</v>
      </c>
      <c r="F1387" s="17">
        <v>8169</v>
      </c>
      <c r="G1387" s="65">
        <f t="shared" si="64"/>
        <v>8169</v>
      </c>
      <c r="H1387" s="23">
        <f>ROUND(IF($A1387 ='Inflation Constants Table'!$E$1,E1387,E1387*(_xlfn.XLOOKUP($A1387,'Inflation Constants Table'!$A:$A,'Inflation Constants Table'!$B:$B,0))),0)</f>
        <v>0</v>
      </c>
      <c r="I1387" s="23">
        <f>ROUND(IF($A1387 ='Inflation Constants Table'!$E$1,F1387,F1387*(_xlfn.XLOOKUP($A1387,'Inflation Constants Table'!$A:$A,'Inflation Constants Table'!$B:$B,0))),0)</f>
        <v>9394</v>
      </c>
      <c r="J1387" s="23">
        <f>ROUND(IF($A1387 ='Inflation Constants Table'!$E$1,G1387,G1387*(_xlfn.XLOOKUP($A1387,'Inflation Constants Table'!$A:$A,'Inflation Constants Table'!$B:$B,0))),0)</f>
        <v>9394</v>
      </c>
      <c r="K1387" s="19">
        <f t="shared" si="65"/>
        <v>0</v>
      </c>
      <c r="L1387" s="73">
        <f>_xlfn.XLOOKUP(A1387,'SAPD GF as Pct of COSA GF'!A:A,'SAPD GF as Pct of COSA GF'!C:C)</f>
        <v>1561144617</v>
      </c>
      <c r="M1387" s="19">
        <f t="shared" si="66"/>
        <v>6.0173797466964586E-6</v>
      </c>
    </row>
    <row r="1388" spans="1:13">
      <c r="A1388">
        <v>2022</v>
      </c>
      <c r="B1388" s="25" t="s">
        <v>232</v>
      </c>
      <c r="C1388" s="25" t="s">
        <v>177</v>
      </c>
      <c r="D1388" s="25" t="s">
        <v>183</v>
      </c>
      <c r="F1388" s="17">
        <v>1694</v>
      </c>
      <c r="G1388" s="65">
        <f t="shared" si="64"/>
        <v>1694</v>
      </c>
      <c r="H1388" s="23">
        <f>ROUND(IF($A1388 ='Inflation Constants Table'!$E$1,E1388,E1388*(_xlfn.XLOOKUP($A1388,'Inflation Constants Table'!$A:$A,'Inflation Constants Table'!$B:$B,0))),0)</f>
        <v>0</v>
      </c>
      <c r="I1388" s="23">
        <f>ROUND(IF($A1388 ='Inflation Constants Table'!$E$1,F1388,F1388*(_xlfn.XLOOKUP($A1388,'Inflation Constants Table'!$A:$A,'Inflation Constants Table'!$B:$B,0))),0)</f>
        <v>1948</v>
      </c>
      <c r="J1388" s="23">
        <f>ROUND(IF($A1388 ='Inflation Constants Table'!$E$1,G1388,G1388*(_xlfn.XLOOKUP($A1388,'Inflation Constants Table'!$A:$A,'Inflation Constants Table'!$B:$B,0))),0)</f>
        <v>1948</v>
      </c>
      <c r="K1388" s="19">
        <f t="shared" si="65"/>
        <v>0</v>
      </c>
      <c r="L1388" s="73">
        <f>_xlfn.XLOOKUP(A1388,'SAPD GF as Pct of COSA GF'!A:A,'SAPD GF as Pct of COSA GF'!C:C)</f>
        <v>1561144617</v>
      </c>
      <c r="M1388" s="19">
        <f t="shared" si="66"/>
        <v>1.2478024001026934E-6</v>
      </c>
    </row>
    <row r="1389" spans="1:13">
      <c r="A1389">
        <v>2022</v>
      </c>
      <c r="B1389" s="25" t="s">
        <v>232</v>
      </c>
      <c r="C1389" s="25" t="s">
        <v>177</v>
      </c>
      <c r="D1389" s="25" t="s">
        <v>185</v>
      </c>
      <c r="F1389" s="17">
        <v>237624</v>
      </c>
      <c r="G1389" s="65">
        <f t="shared" si="64"/>
        <v>237624</v>
      </c>
      <c r="H1389" s="23">
        <f>ROUND(IF($A1389 ='Inflation Constants Table'!$E$1,E1389,E1389*(_xlfn.XLOOKUP($A1389,'Inflation Constants Table'!$A:$A,'Inflation Constants Table'!$B:$B,0))),0)</f>
        <v>0</v>
      </c>
      <c r="I1389" s="23">
        <f>ROUND(IF($A1389 ='Inflation Constants Table'!$E$1,F1389,F1389*(_xlfn.XLOOKUP($A1389,'Inflation Constants Table'!$A:$A,'Inflation Constants Table'!$B:$B,0))),0)</f>
        <v>273268</v>
      </c>
      <c r="J1389" s="23">
        <f>ROUND(IF($A1389 ='Inflation Constants Table'!$E$1,G1389,G1389*(_xlfn.XLOOKUP($A1389,'Inflation Constants Table'!$A:$A,'Inflation Constants Table'!$B:$B,0))),0)</f>
        <v>273268</v>
      </c>
      <c r="K1389" s="19">
        <f t="shared" si="65"/>
        <v>0</v>
      </c>
      <c r="L1389" s="73">
        <f>_xlfn.XLOOKUP(A1389,'SAPD GF as Pct of COSA GF'!A:A,'SAPD GF as Pct of COSA GF'!C:C)</f>
        <v>1561144617</v>
      </c>
      <c r="M1389" s="19">
        <f t="shared" si="66"/>
        <v>1.750433605088618E-4</v>
      </c>
    </row>
    <row r="1390" spans="1:13">
      <c r="A1390">
        <v>2022</v>
      </c>
      <c r="B1390" s="25" t="s">
        <v>232</v>
      </c>
      <c r="C1390" s="25" t="s">
        <v>177</v>
      </c>
      <c r="D1390" s="25" t="s">
        <v>193</v>
      </c>
      <c r="F1390" s="17">
        <v>63543</v>
      </c>
      <c r="G1390" s="65">
        <f t="shared" si="64"/>
        <v>63543</v>
      </c>
      <c r="H1390" s="23">
        <f>ROUND(IF($A1390 ='Inflation Constants Table'!$E$1,E1390,E1390*(_xlfn.XLOOKUP($A1390,'Inflation Constants Table'!$A:$A,'Inflation Constants Table'!$B:$B,0))),0)</f>
        <v>0</v>
      </c>
      <c r="I1390" s="23">
        <f>ROUND(IF($A1390 ='Inflation Constants Table'!$E$1,F1390,F1390*(_xlfn.XLOOKUP($A1390,'Inflation Constants Table'!$A:$A,'Inflation Constants Table'!$B:$B,0))),0)</f>
        <v>73074</v>
      </c>
      <c r="J1390" s="23">
        <f>ROUND(IF($A1390 ='Inflation Constants Table'!$E$1,G1390,G1390*(_xlfn.XLOOKUP($A1390,'Inflation Constants Table'!$A:$A,'Inflation Constants Table'!$B:$B,0))),0)</f>
        <v>73074</v>
      </c>
      <c r="K1390" s="19">
        <f t="shared" si="65"/>
        <v>0</v>
      </c>
      <c r="L1390" s="73">
        <f>_xlfn.XLOOKUP(A1390,'SAPD GF as Pct of COSA GF'!A:A,'SAPD GF as Pct of COSA GF'!C:C)</f>
        <v>1561144617</v>
      </c>
      <c r="M1390" s="19">
        <f t="shared" si="66"/>
        <v>4.6807963339375882E-5</v>
      </c>
    </row>
    <row r="1391" spans="1:13">
      <c r="A1391">
        <v>2022</v>
      </c>
      <c r="B1391" s="25" t="s">
        <v>232</v>
      </c>
      <c r="C1391" s="25" t="s">
        <v>177</v>
      </c>
      <c r="D1391" s="25" t="s">
        <v>195</v>
      </c>
      <c r="F1391" s="17">
        <v>278</v>
      </c>
      <c r="G1391" s="65">
        <f t="shared" si="64"/>
        <v>278</v>
      </c>
      <c r="H1391" s="23">
        <f>ROUND(IF($A1391 ='Inflation Constants Table'!$E$1,E1391,E1391*(_xlfn.XLOOKUP($A1391,'Inflation Constants Table'!$A:$A,'Inflation Constants Table'!$B:$B,0))),0)</f>
        <v>0</v>
      </c>
      <c r="I1391" s="23">
        <f>ROUND(IF($A1391 ='Inflation Constants Table'!$E$1,F1391,F1391*(_xlfn.XLOOKUP($A1391,'Inflation Constants Table'!$A:$A,'Inflation Constants Table'!$B:$B,0))),0)</f>
        <v>320</v>
      </c>
      <c r="J1391" s="23">
        <f>ROUND(IF($A1391 ='Inflation Constants Table'!$E$1,G1391,G1391*(_xlfn.XLOOKUP($A1391,'Inflation Constants Table'!$A:$A,'Inflation Constants Table'!$B:$B,0))),0)</f>
        <v>320</v>
      </c>
      <c r="K1391" s="19">
        <f t="shared" si="65"/>
        <v>0</v>
      </c>
      <c r="L1391" s="73">
        <f>_xlfn.XLOOKUP(A1391,'SAPD GF as Pct of COSA GF'!A:A,'SAPD GF as Pct of COSA GF'!C:C)</f>
        <v>1561144617</v>
      </c>
      <c r="M1391" s="19">
        <f t="shared" si="66"/>
        <v>2.0497780699838906E-7</v>
      </c>
    </row>
    <row r="1392" spans="1:13">
      <c r="A1392">
        <v>2022</v>
      </c>
      <c r="B1392" s="25" t="s">
        <v>232</v>
      </c>
      <c r="C1392" s="25" t="s">
        <v>177</v>
      </c>
      <c r="D1392" s="25" t="s">
        <v>196</v>
      </c>
      <c r="F1392" s="17">
        <v>178617</v>
      </c>
      <c r="G1392" s="65">
        <f t="shared" si="64"/>
        <v>178617</v>
      </c>
      <c r="H1392" s="23">
        <f>ROUND(IF($A1392 ='Inflation Constants Table'!$E$1,E1392,E1392*(_xlfn.XLOOKUP($A1392,'Inflation Constants Table'!$A:$A,'Inflation Constants Table'!$B:$B,0))),0)</f>
        <v>0</v>
      </c>
      <c r="I1392" s="23">
        <f>ROUND(IF($A1392 ='Inflation Constants Table'!$E$1,F1392,F1392*(_xlfn.XLOOKUP($A1392,'Inflation Constants Table'!$A:$A,'Inflation Constants Table'!$B:$B,0))),0)</f>
        <v>205410</v>
      </c>
      <c r="J1392" s="23">
        <f>ROUND(IF($A1392 ='Inflation Constants Table'!$E$1,G1392,G1392*(_xlfn.XLOOKUP($A1392,'Inflation Constants Table'!$A:$A,'Inflation Constants Table'!$B:$B,0))),0)</f>
        <v>205410</v>
      </c>
      <c r="K1392" s="19">
        <f t="shared" si="65"/>
        <v>0</v>
      </c>
      <c r="L1392" s="73">
        <f>_xlfn.XLOOKUP(A1392,'SAPD GF as Pct of COSA GF'!A:A,'SAPD GF as Pct of COSA GF'!C:C)</f>
        <v>1561144617</v>
      </c>
      <c r="M1392" s="19">
        <f t="shared" si="66"/>
        <v>1.3157653542355968E-4</v>
      </c>
    </row>
    <row r="1393" spans="1:13">
      <c r="A1393">
        <v>2022</v>
      </c>
      <c r="B1393" s="25" t="s">
        <v>232</v>
      </c>
      <c r="C1393" s="25" t="s">
        <v>199</v>
      </c>
      <c r="D1393" s="25" t="s">
        <v>227</v>
      </c>
      <c r="F1393" s="17">
        <v>1800</v>
      </c>
      <c r="G1393" s="65">
        <f t="shared" si="64"/>
        <v>1800</v>
      </c>
      <c r="H1393" s="23">
        <f>ROUND(IF($A1393 ='Inflation Constants Table'!$E$1,E1393,E1393*(_xlfn.XLOOKUP($A1393,'Inflation Constants Table'!$A:$A,'Inflation Constants Table'!$B:$B,0))),0)</f>
        <v>0</v>
      </c>
      <c r="I1393" s="23">
        <f>ROUND(IF($A1393 ='Inflation Constants Table'!$E$1,F1393,F1393*(_xlfn.XLOOKUP($A1393,'Inflation Constants Table'!$A:$A,'Inflation Constants Table'!$B:$B,0))),0)</f>
        <v>2070</v>
      </c>
      <c r="J1393" s="23">
        <f>ROUND(IF($A1393 ='Inflation Constants Table'!$E$1,G1393,G1393*(_xlfn.XLOOKUP($A1393,'Inflation Constants Table'!$A:$A,'Inflation Constants Table'!$B:$B,0))),0)</f>
        <v>2070</v>
      </c>
      <c r="K1393" s="19">
        <f t="shared" si="65"/>
        <v>0</v>
      </c>
      <c r="L1393" s="73">
        <f>_xlfn.XLOOKUP(A1393,'SAPD GF as Pct of COSA GF'!A:A,'SAPD GF as Pct of COSA GF'!C:C)</f>
        <v>1561144617</v>
      </c>
      <c r="M1393" s="19">
        <f t="shared" si="66"/>
        <v>1.3259501890208291E-6</v>
      </c>
    </row>
    <row r="1394" spans="1:13">
      <c r="A1394">
        <v>2022</v>
      </c>
      <c r="B1394" s="25" t="s">
        <v>232</v>
      </c>
      <c r="C1394" s="25" t="s">
        <v>199</v>
      </c>
      <c r="D1394" s="25" t="s">
        <v>222</v>
      </c>
      <c r="F1394" s="17">
        <v>3160</v>
      </c>
      <c r="G1394" s="65">
        <f t="shared" si="64"/>
        <v>3160</v>
      </c>
      <c r="H1394" s="23">
        <f>ROUND(IF($A1394 ='Inflation Constants Table'!$E$1,E1394,E1394*(_xlfn.XLOOKUP($A1394,'Inflation Constants Table'!$A:$A,'Inflation Constants Table'!$B:$B,0))),0)</f>
        <v>0</v>
      </c>
      <c r="I1394" s="23">
        <f>ROUND(IF($A1394 ='Inflation Constants Table'!$E$1,F1394,F1394*(_xlfn.XLOOKUP($A1394,'Inflation Constants Table'!$A:$A,'Inflation Constants Table'!$B:$B,0))),0)</f>
        <v>3634</v>
      </c>
      <c r="J1394" s="23">
        <f>ROUND(IF($A1394 ='Inflation Constants Table'!$E$1,G1394,G1394*(_xlfn.XLOOKUP($A1394,'Inflation Constants Table'!$A:$A,'Inflation Constants Table'!$B:$B,0))),0)</f>
        <v>3634</v>
      </c>
      <c r="K1394" s="19">
        <f t="shared" si="65"/>
        <v>0</v>
      </c>
      <c r="L1394" s="73">
        <f>_xlfn.XLOOKUP(A1394,'SAPD GF as Pct of COSA GF'!A:A,'SAPD GF as Pct of COSA GF'!C:C)</f>
        <v>1561144617</v>
      </c>
      <c r="M1394" s="19">
        <f t="shared" si="66"/>
        <v>2.3277792207254557E-6</v>
      </c>
    </row>
    <row r="1395" spans="1:13">
      <c r="A1395">
        <v>2022</v>
      </c>
      <c r="B1395" s="25" t="s">
        <v>232</v>
      </c>
      <c r="C1395" s="25" t="s">
        <v>199</v>
      </c>
      <c r="D1395" s="25" t="s">
        <v>223</v>
      </c>
      <c r="F1395" s="17">
        <v>2586</v>
      </c>
      <c r="G1395" s="65">
        <f t="shared" si="64"/>
        <v>2586</v>
      </c>
      <c r="H1395" s="23">
        <f>ROUND(IF($A1395 ='Inflation Constants Table'!$E$1,E1395,E1395*(_xlfn.XLOOKUP($A1395,'Inflation Constants Table'!$A:$A,'Inflation Constants Table'!$B:$B,0))),0)</f>
        <v>0</v>
      </c>
      <c r="I1395" s="23">
        <f>ROUND(IF($A1395 ='Inflation Constants Table'!$E$1,F1395,F1395*(_xlfn.XLOOKUP($A1395,'Inflation Constants Table'!$A:$A,'Inflation Constants Table'!$B:$B,0))),0)</f>
        <v>2974</v>
      </c>
      <c r="J1395" s="23">
        <f>ROUND(IF($A1395 ='Inflation Constants Table'!$E$1,G1395,G1395*(_xlfn.XLOOKUP($A1395,'Inflation Constants Table'!$A:$A,'Inflation Constants Table'!$B:$B,0))),0)</f>
        <v>2974</v>
      </c>
      <c r="K1395" s="19">
        <f t="shared" si="65"/>
        <v>0</v>
      </c>
      <c r="L1395" s="73">
        <f>_xlfn.XLOOKUP(A1395,'SAPD GF as Pct of COSA GF'!A:A,'SAPD GF as Pct of COSA GF'!C:C)</f>
        <v>1561144617</v>
      </c>
      <c r="M1395" s="19">
        <f t="shared" si="66"/>
        <v>1.9050124937912784E-6</v>
      </c>
    </row>
    <row r="1396" spans="1:13">
      <c r="A1396">
        <v>2022</v>
      </c>
      <c r="B1396" s="61" t="s">
        <v>232</v>
      </c>
      <c r="C1396" s="61" t="s">
        <v>199</v>
      </c>
      <c r="D1396" s="61" t="s">
        <v>205</v>
      </c>
      <c r="E1396" s="66"/>
      <c r="F1396" s="66">
        <v>45620</v>
      </c>
      <c r="G1396" s="65">
        <f t="shared" si="64"/>
        <v>45620</v>
      </c>
      <c r="H1396" s="23">
        <f>ROUND(IF($A1396 ='Inflation Constants Table'!$E$1,E1396,E1396*(_xlfn.XLOOKUP($A1396,'Inflation Constants Table'!$A:$A,'Inflation Constants Table'!$B:$B,0))),0)</f>
        <v>0</v>
      </c>
      <c r="I1396" s="23">
        <f>ROUND(IF($A1396 ='Inflation Constants Table'!$E$1,F1396,F1396*(_xlfn.XLOOKUP($A1396,'Inflation Constants Table'!$A:$A,'Inflation Constants Table'!$B:$B,0))),0)</f>
        <v>52463</v>
      </c>
      <c r="J1396" s="23">
        <f>ROUND(IF($A1396 ='Inflation Constants Table'!$E$1,G1396,G1396*(_xlfn.XLOOKUP($A1396,'Inflation Constants Table'!$A:$A,'Inflation Constants Table'!$B:$B,0))),0)</f>
        <v>52463</v>
      </c>
      <c r="K1396" s="19">
        <f t="shared" si="65"/>
        <v>0</v>
      </c>
      <c r="L1396" s="73">
        <f>_xlfn.XLOOKUP(A1396,'SAPD GF as Pct of COSA GF'!A:A,'SAPD GF as Pct of COSA GF'!C:C)</f>
        <v>1561144617</v>
      </c>
      <c r="M1396" s="19">
        <f t="shared" si="66"/>
        <v>3.3605470901739017E-5</v>
      </c>
    </row>
    <row r="1397" spans="1:13">
      <c r="A1397">
        <v>2023</v>
      </c>
      <c r="B1397" s="25" t="s">
        <v>232</v>
      </c>
      <c r="C1397" s="25" t="s">
        <v>90</v>
      </c>
      <c r="D1397" s="25" t="s">
        <v>91</v>
      </c>
      <c r="F1397" s="17">
        <v>1932095</v>
      </c>
      <c r="G1397" s="65">
        <f t="shared" si="64"/>
        <v>1932095</v>
      </c>
      <c r="H1397" s="23">
        <f>ROUND(IF($A1397 ='Inflation Constants Table'!$E$1,E1397,E1397*(_xlfn.XLOOKUP($A1397,'Inflation Constants Table'!$A:$A,'Inflation Constants Table'!$B:$B,0))),0)</f>
        <v>0</v>
      </c>
      <c r="I1397" s="23">
        <f>ROUND(IF($A1397 ='Inflation Constants Table'!$E$1,F1397,F1397*(_xlfn.XLOOKUP($A1397,'Inflation Constants Table'!$A:$A,'Inflation Constants Table'!$B:$B,0))),0)</f>
        <v>2086663</v>
      </c>
      <c r="J1397" s="23">
        <f>ROUND(IF($A1397 ='Inflation Constants Table'!$E$1,G1397,G1397*(_xlfn.XLOOKUP($A1397,'Inflation Constants Table'!$A:$A,'Inflation Constants Table'!$B:$B,0))),0)</f>
        <v>2086663</v>
      </c>
      <c r="K1397" s="19">
        <f t="shared" si="65"/>
        <v>0</v>
      </c>
      <c r="L1397" s="73">
        <f>_xlfn.XLOOKUP(A1397,'SAPD GF as Pct of COSA GF'!A:A,'SAPD GF as Pct of COSA GF'!C:C)</f>
        <v>1631636678</v>
      </c>
      <c r="M1397" s="19">
        <f t="shared" si="66"/>
        <v>1.278877232986546E-3</v>
      </c>
    </row>
    <row r="1398" spans="1:13">
      <c r="A1398">
        <v>2023</v>
      </c>
      <c r="B1398" s="25" t="s">
        <v>232</v>
      </c>
      <c r="C1398" s="25" t="s">
        <v>90</v>
      </c>
      <c r="D1398" s="63" t="s">
        <v>93</v>
      </c>
      <c r="F1398" s="17">
        <v>151850</v>
      </c>
      <c r="G1398" s="65">
        <f t="shared" si="64"/>
        <v>151850</v>
      </c>
      <c r="H1398" s="23">
        <f>ROUND(IF($A1398 ='Inflation Constants Table'!$E$1,E1398,E1398*(_xlfn.XLOOKUP($A1398,'Inflation Constants Table'!$A:$A,'Inflation Constants Table'!$B:$B,0))),0)</f>
        <v>0</v>
      </c>
      <c r="I1398" s="23">
        <f>ROUND(IF($A1398 ='Inflation Constants Table'!$E$1,F1398,F1398*(_xlfn.XLOOKUP($A1398,'Inflation Constants Table'!$A:$A,'Inflation Constants Table'!$B:$B,0))),0)</f>
        <v>163998</v>
      </c>
      <c r="J1398" s="23">
        <f>ROUND(IF($A1398 ='Inflation Constants Table'!$E$1,G1398,G1398*(_xlfn.XLOOKUP($A1398,'Inflation Constants Table'!$A:$A,'Inflation Constants Table'!$B:$B,0))),0)</f>
        <v>163998</v>
      </c>
      <c r="K1398" s="19">
        <f t="shared" si="65"/>
        <v>0</v>
      </c>
      <c r="L1398" s="73">
        <f>_xlfn.XLOOKUP(A1398,'SAPD GF as Pct of COSA GF'!A:A,'SAPD GF as Pct of COSA GF'!C:C)</f>
        <v>1631636678</v>
      </c>
      <c r="M1398" s="19">
        <f t="shared" si="66"/>
        <v>1.0051134680364178E-4</v>
      </c>
    </row>
    <row r="1399" spans="1:13">
      <c r="A1399">
        <v>2023</v>
      </c>
      <c r="B1399" s="25" t="s">
        <v>232</v>
      </c>
      <c r="C1399" s="25" t="s">
        <v>90</v>
      </c>
      <c r="D1399" s="25" t="s">
        <v>95</v>
      </c>
      <c r="F1399" s="17">
        <v>40673</v>
      </c>
      <c r="G1399" s="65">
        <f t="shared" si="64"/>
        <v>40673</v>
      </c>
      <c r="H1399" s="23">
        <f>ROUND(IF($A1399 ='Inflation Constants Table'!$E$1,E1399,E1399*(_xlfn.XLOOKUP($A1399,'Inflation Constants Table'!$A:$A,'Inflation Constants Table'!$B:$B,0))),0)</f>
        <v>0</v>
      </c>
      <c r="I1399" s="23">
        <f>ROUND(IF($A1399 ='Inflation Constants Table'!$E$1,F1399,F1399*(_xlfn.XLOOKUP($A1399,'Inflation Constants Table'!$A:$A,'Inflation Constants Table'!$B:$B,0))),0)</f>
        <v>43927</v>
      </c>
      <c r="J1399" s="23">
        <f>ROUND(IF($A1399 ='Inflation Constants Table'!$E$1,G1399,G1399*(_xlfn.XLOOKUP($A1399,'Inflation Constants Table'!$A:$A,'Inflation Constants Table'!$B:$B,0))),0)</f>
        <v>43927</v>
      </c>
      <c r="K1399" s="19">
        <f t="shared" si="65"/>
        <v>0</v>
      </c>
      <c r="L1399" s="73">
        <f>_xlfn.XLOOKUP(A1399,'SAPD GF as Pct of COSA GF'!A:A,'SAPD GF as Pct of COSA GF'!C:C)</f>
        <v>1631636678</v>
      </c>
      <c r="M1399" s="19">
        <f t="shared" si="66"/>
        <v>2.6922047409380435E-5</v>
      </c>
    </row>
    <row r="1400" spans="1:13">
      <c r="A1400">
        <v>2023</v>
      </c>
      <c r="B1400" s="25" t="s">
        <v>232</v>
      </c>
      <c r="C1400" s="25" t="s">
        <v>90</v>
      </c>
      <c r="D1400" s="25" t="s">
        <v>96</v>
      </c>
      <c r="F1400" s="17">
        <v>3600</v>
      </c>
      <c r="G1400" s="65">
        <f t="shared" si="64"/>
        <v>3600</v>
      </c>
      <c r="H1400" s="23">
        <f>ROUND(IF($A1400 ='Inflation Constants Table'!$E$1,E1400,E1400*(_xlfn.XLOOKUP($A1400,'Inflation Constants Table'!$A:$A,'Inflation Constants Table'!$B:$B,0))),0)</f>
        <v>0</v>
      </c>
      <c r="I1400" s="23">
        <f>ROUND(IF($A1400 ='Inflation Constants Table'!$E$1,F1400,F1400*(_xlfn.XLOOKUP($A1400,'Inflation Constants Table'!$A:$A,'Inflation Constants Table'!$B:$B,0))),0)</f>
        <v>3888</v>
      </c>
      <c r="J1400" s="23">
        <f>ROUND(IF($A1400 ='Inflation Constants Table'!$E$1,G1400,G1400*(_xlfn.XLOOKUP($A1400,'Inflation Constants Table'!$A:$A,'Inflation Constants Table'!$B:$B,0))),0)</f>
        <v>3888</v>
      </c>
      <c r="K1400" s="19">
        <f t="shared" si="65"/>
        <v>0</v>
      </c>
      <c r="L1400" s="73">
        <f>_xlfn.XLOOKUP(A1400,'SAPD GF as Pct of COSA GF'!A:A,'SAPD GF as Pct of COSA GF'!C:C)</f>
        <v>1631636678</v>
      </c>
      <c r="M1400" s="19">
        <f t="shared" si="66"/>
        <v>2.3828834276793575E-6</v>
      </c>
    </row>
    <row r="1401" spans="1:13">
      <c r="A1401">
        <v>2023</v>
      </c>
      <c r="B1401" s="25" t="s">
        <v>232</v>
      </c>
      <c r="C1401" s="25" t="s">
        <v>90</v>
      </c>
      <c r="D1401" s="25" t="s">
        <v>99</v>
      </c>
      <c r="F1401" s="17">
        <v>33917</v>
      </c>
      <c r="G1401" s="65">
        <f t="shared" si="64"/>
        <v>33917</v>
      </c>
      <c r="H1401" s="23">
        <f>ROUND(IF($A1401 ='Inflation Constants Table'!$E$1,E1401,E1401*(_xlfn.XLOOKUP($A1401,'Inflation Constants Table'!$A:$A,'Inflation Constants Table'!$B:$B,0))),0)</f>
        <v>0</v>
      </c>
      <c r="I1401" s="23">
        <f>ROUND(IF($A1401 ='Inflation Constants Table'!$E$1,F1401,F1401*(_xlfn.XLOOKUP($A1401,'Inflation Constants Table'!$A:$A,'Inflation Constants Table'!$B:$B,0))),0)</f>
        <v>36630</v>
      </c>
      <c r="J1401" s="23">
        <f>ROUND(IF($A1401 ='Inflation Constants Table'!$E$1,G1401,G1401*(_xlfn.XLOOKUP($A1401,'Inflation Constants Table'!$A:$A,'Inflation Constants Table'!$B:$B,0))),0)</f>
        <v>36630</v>
      </c>
      <c r="K1401" s="19">
        <f t="shared" si="65"/>
        <v>0</v>
      </c>
      <c r="L1401" s="73">
        <f>_xlfn.XLOOKUP(A1401,'SAPD GF as Pct of COSA GF'!A:A,'SAPD GF as Pct of COSA GF'!C:C)</f>
        <v>1631636678</v>
      </c>
      <c r="M1401" s="19">
        <f t="shared" si="66"/>
        <v>2.2449850811701353E-5</v>
      </c>
    </row>
    <row r="1402" spans="1:13">
      <c r="A1402">
        <v>2023</v>
      </c>
      <c r="B1402" s="25" t="s">
        <v>232</v>
      </c>
      <c r="C1402" s="25" t="s">
        <v>90</v>
      </c>
      <c r="D1402" s="25" t="s">
        <v>100</v>
      </c>
      <c r="F1402" s="17">
        <v>148080</v>
      </c>
      <c r="G1402" s="65">
        <f t="shared" si="64"/>
        <v>148080</v>
      </c>
      <c r="H1402" s="23">
        <f>ROUND(IF($A1402 ='Inflation Constants Table'!$E$1,E1402,E1402*(_xlfn.XLOOKUP($A1402,'Inflation Constants Table'!$A:$A,'Inflation Constants Table'!$B:$B,0))),0)</f>
        <v>0</v>
      </c>
      <c r="I1402" s="23">
        <f>ROUND(IF($A1402 ='Inflation Constants Table'!$E$1,F1402,F1402*(_xlfn.XLOOKUP($A1402,'Inflation Constants Table'!$A:$A,'Inflation Constants Table'!$B:$B,0))),0)</f>
        <v>159926</v>
      </c>
      <c r="J1402" s="23">
        <f>ROUND(IF($A1402 ='Inflation Constants Table'!$E$1,G1402,G1402*(_xlfn.XLOOKUP($A1402,'Inflation Constants Table'!$A:$A,'Inflation Constants Table'!$B:$B,0))),0)</f>
        <v>159926</v>
      </c>
      <c r="K1402" s="19">
        <f t="shared" si="65"/>
        <v>0</v>
      </c>
      <c r="L1402" s="73">
        <f>_xlfn.XLOOKUP(A1402,'SAPD GF as Pct of COSA GF'!A:A,'SAPD GF as Pct of COSA GF'!C:C)</f>
        <v>1631636678</v>
      </c>
      <c r="M1402" s="19">
        <f t="shared" si="66"/>
        <v>9.8015693172594887E-5</v>
      </c>
    </row>
    <row r="1403" spans="1:13">
      <c r="A1403">
        <v>2023</v>
      </c>
      <c r="B1403" s="25" t="s">
        <v>232</v>
      </c>
      <c r="C1403" s="25" t="s">
        <v>90</v>
      </c>
      <c r="D1403" s="25" t="s">
        <v>102</v>
      </c>
      <c r="F1403" s="17">
        <v>1926</v>
      </c>
      <c r="G1403" s="65">
        <f t="shared" si="64"/>
        <v>1926</v>
      </c>
      <c r="H1403" s="23">
        <f>ROUND(IF($A1403 ='Inflation Constants Table'!$E$1,E1403,E1403*(_xlfn.XLOOKUP($A1403,'Inflation Constants Table'!$A:$A,'Inflation Constants Table'!$B:$B,0))),0)</f>
        <v>0</v>
      </c>
      <c r="I1403" s="23">
        <f>ROUND(IF($A1403 ='Inflation Constants Table'!$E$1,F1403,F1403*(_xlfn.XLOOKUP($A1403,'Inflation Constants Table'!$A:$A,'Inflation Constants Table'!$B:$B,0))),0)</f>
        <v>2080</v>
      </c>
      <c r="J1403" s="23">
        <f>ROUND(IF($A1403 ='Inflation Constants Table'!$E$1,G1403,G1403*(_xlfn.XLOOKUP($A1403,'Inflation Constants Table'!$A:$A,'Inflation Constants Table'!$B:$B,0))),0)</f>
        <v>2080</v>
      </c>
      <c r="K1403" s="19">
        <f t="shared" si="65"/>
        <v>0</v>
      </c>
      <c r="L1403" s="73">
        <f>_xlfn.XLOOKUP(A1403,'SAPD GF as Pct of COSA GF'!A:A,'SAPD GF as Pct of COSA GF'!C:C)</f>
        <v>1631636678</v>
      </c>
      <c r="M1403" s="19">
        <f t="shared" si="66"/>
        <v>1.274793603285253E-6</v>
      </c>
    </row>
    <row r="1404" spans="1:13">
      <c r="A1404">
        <v>2023</v>
      </c>
      <c r="B1404" s="25" t="s">
        <v>232</v>
      </c>
      <c r="C1404" s="25" t="s">
        <v>90</v>
      </c>
      <c r="D1404" s="25" t="s">
        <v>104</v>
      </c>
      <c r="F1404" s="17">
        <v>14265</v>
      </c>
      <c r="G1404" s="65">
        <f t="shared" si="64"/>
        <v>14265</v>
      </c>
      <c r="H1404" s="23">
        <f>ROUND(IF($A1404 ='Inflation Constants Table'!$E$1,E1404,E1404*(_xlfn.XLOOKUP($A1404,'Inflation Constants Table'!$A:$A,'Inflation Constants Table'!$B:$B,0))),0)</f>
        <v>0</v>
      </c>
      <c r="I1404" s="23">
        <f>ROUND(IF($A1404 ='Inflation Constants Table'!$E$1,F1404,F1404*(_xlfn.XLOOKUP($A1404,'Inflation Constants Table'!$A:$A,'Inflation Constants Table'!$B:$B,0))),0)</f>
        <v>15406</v>
      </c>
      <c r="J1404" s="23">
        <f>ROUND(IF($A1404 ='Inflation Constants Table'!$E$1,G1404,G1404*(_xlfn.XLOOKUP($A1404,'Inflation Constants Table'!$A:$A,'Inflation Constants Table'!$B:$B,0))),0)</f>
        <v>15406</v>
      </c>
      <c r="K1404" s="19">
        <f t="shared" si="65"/>
        <v>0</v>
      </c>
      <c r="L1404" s="73">
        <f>_xlfn.XLOOKUP(A1404,'SAPD GF as Pct of COSA GF'!A:A,'SAPD GF as Pct of COSA GF'!C:C)</f>
        <v>1631636678</v>
      </c>
      <c r="M1404" s="19">
        <f t="shared" si="66"/>
        <v>9.4420530058714464E-6</v>
      </c>
    </row>
    <row r="1405" spans="1:13">
      <c r="A1405">
        <v>2023</v>
      </c>
      <c r="B1405" s="25" t="s">
        <v>232</v>
      </c>
      <c r="C1405" s="25" t="s">
        <v>90</v>
      </c>
      <c r="D1405" s="25" t="s">
        <v>122</v>
      </c>
      <c r="F1405" s="17">
        <v>249903</v>
      </c>
      <c r="G1405" s="65">
        <f t="shared" si="64"/>
        <v>249903</v>
      </c>
      <c r="H1405" s="23">
        <f>ROUND(IF($A1405 ='Inflation Constants Table'!$E$1,E1405,E1405*(_xlfn.XLOOKUP($A1405,'Inflation Constants Table'!$A:$A,'Inflation Constants Table'!$B:$B,0))),0)</f>
        <v>0</v>
      </c>
      <c r="I1405" s="23">
        <f>ROUND(IF($A1405 ='Inflation Constants Table'!$E$1,F1405,F1405*(_xlfn.XLOOKUP($A1405,'Inflation Constants Table'!$A:$A,'Inflation Constants Table'!$B:$B,0))),0)</f>
        <v>269895</v>
      </c>
      <c r="J1405" s="23">
        <f>ROUND(IF($A1405 ='Inflation Constants Table'!$E$1,G1405,G1405*(_xlfn.XLOOKUP($A1405,'Inflation Constants Table'!$A:$A,'Inflation Constants Table'!$B:$B,0))),0)</f>
        <v>269895</v>
      </c>
      <c r="K1405" s="19">
        <f t="shared" si="65"/>
        <v>0</v>
      </c>
      <c r="L1405" s="73">
        <f>_xlfn.XLOOKUP(A1405,'SAPD GF as Pct of COSA GF'!A:A,'SAPD GF as Pct of COSA GF'!C:C)</f>
        <v>1631636678</v>
      </c>
      <c r="M1405" s="19">
        <f t="shared" si="66"/>
        <v>1.6541366324936219E-4</v>
      </c>
    </row>
    <row r="1406" spans="1:13">
      <c r="A1406">
        <v>2023</v>
      </c>
      <c r="B1406" s="25" t="s">
        <v>232</v>
      </c>
      <c r="C1406" s="25" t="s">
        <v>90</v>
      </c>
      <c r="D1406" s="25" t="s">
        <v>230</v>
      </c>
      <c r="F1406" s="17">
        <v>0</v>
      </c>
      <c r="G1406" s="65">
        <f t="shared" si="64"/>
        <v>0</v>
      </c>
      <c r="H1406" s="23">
        <f>ROUND(IF($A1406 ='Inflation Constants Table'!$E$1,E1406,E1406*(_xlfn.XLOOKUP($A1406,'Inflation Constants Table'!$A:$A,'Inflation Constants Table'!$B:$B,0))),0)</f>
        <v>0</v>
      </c>
      <c r="I1406" s="23">
        <f>ROUND(IF($A1406 ='Inflation Constants Table'!$E$1,F1406,F1406*(_xlfn.XLOOKUP($A1406,'Inflation Constants Table'!$A:$A,'Inflation Constants Table'!$B:$B,0))),0)</f>
        <v>0</v>
      </c>
      <c r="J1406" s="23">
        <f>ROUND(IF($A1406 ='Inflation Constants Table'!$E$1,G1406,G1406*(_xlfn.XLOOKUP($A1406,'Inflation Constants Table'!$A:$A,'Inflation Constants Table'!$B:$B,0))),0)</f>
        <v>0</v>
      </c>
      <c r="K1406" s="19">
        <f t="shared" si="65"/>
        <v>0</v>
      </c>
      <c r="L1406" s="73">
        <f>_xlfn.XLOOKUP(A1406,'SAPD GF as Pct of COSA GF'!A:A,'SAPD GF as Pct of COSA GF'!C:C)</f>
        <v>1631636678</v>
      </c>
      <c r="M1406" s="19">
        <f t="shared" si="66"/>
        <v>0</v>
      </c>
    </row>
    <row r="1407" spans="1:13">
      <c r="A1407">
        <v>2023</v>
      </c>
      <c r="B1407" s="25" t="s">
        <v>232</v>
      </c>
      <c r="C1407" s="25" t="s">
        <v>90</v>
      </c>
      <c r="D1407" s="25" t="s">
        <v>126</v>
      </c>
      <c r="F1407" s="17">
        <v>382815</v>
      </c>
      <c r="G1407" s="65">
        <f t="shared" si="64"/>
        <v>382815</v>
      </c>
      <c r="H1407" s="23">
        <f>ROUND(IF($A1407 ='Inflation Constants Table'!$E$1,E1407,E1407*(_xlfn.XLOOKUP($A1407,'Inflation Constants Table'!$A:$A,'Inflation Constants Table'!$B:$B,0))),0)</f>
        <v>0</v>
      </c>
      <c r="I1407" s="23">
        <f>ROUND(IF($A1407 ='Inflation Constants Table'!$E$1,F1407,F1407*(_xlfn.XLOOKUP($A1407,'Inflation Constants Table'!$A:$A,'Inflation Constants Table'!$B:$B,0))),0)</f>
        <v>413440</v>
      </c>
      <c r="J1407" s="23">
        <f>ROUND(IF($A1407 ='Inflation Constants Table'!$E$1,G1407,G1407*(_xlfn.XLOOKUP($A1407,'Inflation Constants Table'!$A:$A,'Inflation Constants Table'!$B:$B,0))),0)</f>
        <v>413440</v>
      </c>
      <c r="K1407" s="19">
        <f t="shared" si="65"/>
        <v>0</v>
      </c>
      <c r="L1407" s="73">
        <f>_xlfn.XLOOKUP(A1407,'SAPD GF as Pct of COSA GF'!A:A,'SAPD GF as Pct of COSA GF'!C:C)</f>
        <v>1631636678</v>
      </c>
      <c r="M1407" s="19">
        <f t="shared" si="66"/>
        <v>2.5338974391454566E-4</v>
      </c>
    </row>
    <row r="1408" spans="1:13">
      <c r="A1408">
        <v>2023</v>
      </c>
      <c r="B1408" s="25" t="s">
        <v>232</v>
      </c>
      <c r="C1408" s="25" t="s">
        <v>90</v>
      </c>
      <c r="D1408" s="25" t="s">
        <v>127</v>
      </c>
      <c r="F1408" s="17">
        <v>41068</v>
      </c>
      <c r="G1408" s="65">
        <f t="shared" si="64"/>
        <v>41068</v>
      </c>
      <c r="H1408" s="23">
        <f>ROUND(IF($A1408 ='Inflation Constants Table'!$E$1,E1408,E1408*(_xlfn.XLOOKUP($A1408,'Inflation Constants Table'!$A:$A,'Inflation Constants Table'!$B:$B,0))),0)</f>
        <v>0</v>
      </c>
      <c r="I1408" s="23">
        <f>ROUND(IF($A1408 ='Inflation Constants Table'!$E$1,F1408,F1408*(_xlfn.XLOOKUP($A1408,'Inflation Constants Table'!$A:$A,'Inflation Constants Table'!$B:$B,0))),0)</f>
        <v>44353</v>
      </c>
      <c r="J1408" s="23">
        <f>ROUND(IF($A1408 ='Inflation Constants Table'!$E$1,G1408,G1408*(_xlfn.XLOOKUP($A1408,'Inflation Constants Table'!$A:$A,'Inflation Constants Table'!$B:$B,0))),0)</f>
        <v>44353</v>
      </c>
      <c r="K1408" s="19">
        <f t="shared" si="65"/>
        <v>0</v>
      </c>
      <c r="L1408" s="73">
        <f>_xlfn.XLOOKUP(A1408,'SAPD GF as Pct of COSA GF'!A:A,'SAPD GF as Pct of COSA GF'!C:C)</f>
        <v>1631636678</v>
      </c>
      <c r="M1408" s="19">
        <f t="shared" si="66"/>
        <v>2.7183134945437895E-5</v>
      </c>
    </row>
    <row r="1409" spans="1:13">
      <c r="A1409">
        <v>2023</v>
      </c>
      <c r="B1409" s="25" t="s">
        <v>232</v>
      </c>
      <c r="C1409" s="25" t="s">
        <v>90</v>
      </c>
      <c r="D1409" s="25" t="s">
        <v>129</v>
      </c>
      <c r="F1409" s="17">
        <v>-112612</v>
      </c>
      <c r="G1409" s="65">
        <f t="shared" si="64"/>
        <v>-112612</v>
      </c>
      <c r="H1409" s="23">
        <f>ROUND(IF($A1409 ='Inflation Constants Table'!$E$1,E1409,E1409*(_xlfn.XLOOKUP($A1409,'Inflation Constants Table'!$A:$A,'Inflation Constants Table'!$B:$B,0))),0)</f>
        <v>0</v>
      </c>
      <c r="I1409" s="23">
        <f>ROUND(IF($A1409 ='Inflation Constants Table'!$E$1,F1409,F1409*(_xlfn.XLOOKUP($A1409,'Inflation Constants Table'!$A:$A,'Inflation Constants Table'!$B:$B,0))),0)</f>
        <v>-121621</v>
      </c>
      <c r="J1409" s="23">
        <f>ROUND(IF($A1409 ='Inflation Constants Table'!$E$1,G1409,G1409*(_xlfn.XLOOKUP($A1409,'Inflation Constants Table'!$A:$A,'Inflation Constants Table'!$B:$B,0))),0)</f>
        <v>-121621</v>
      </c>
      <c r="K1409" s="19">
        <f t="shared" si="65"/>
        <v>0</v>
      </c>
      <c r="L1409" s="73">
        <f>_xlfn.XLOOKUP(A1409,'SAPD GF as Pct of COSA GF'!A:A,'SAPD GF as Pct of COSA GF'!C:C)</f>
        <v>1631636678</v>
      </c>
      <c r="M1409" s="19">
        <f t="shared" si="66"/>
        <v>-7.4539265781324885E-5</v>
      </c>
    </row>
    <row r="1410" spans="1:13">
      <c r="A1410">
        <v>2023</v>
      </c>
      <c r="B1410" s="25" t="s">
        <v>232</v>
      </c>
      <c r="C1410" s="25" t="s">
        <v>90</v>
      </c>
      <c r="D1410" s="25" t="s">
        <v>220</v>
      </c>
      <c r="F1410" s="17">
        <v>0</v>
      </c>
      <c r="G1410" s="65">
        <f t="shared" si="64"/>
        <v>0</v>
      </c>
      <c r="H1410" s="23">
        <f>ROUND(IF($A1410 ='Inflation Constants Table'!$E$1,E1410,E1410*(_xlfn.XLOOKUP($A1410,'Inflation Constants Table'!$A:$A,'Inflation Constants Table'!$B:$B,0))),0)</f>
        <v>0</v>
      </c>
      <c r="I1410" s="23">
        <f>ROUND(IF($A1410 ='Inflation Constants Table'!$E$1,F1410,F1410*(_xlfn.XLOOKUP($A1410,'Inflation Constants Table'!$A:$A,'Inflation Constants Table'!$B:$B,0))),0)</f>
        <v>0</v>
      </c>
      <c r="J1410" s="23">
        <f>ROUND(IF($A1410 ='Inflation Constants Table'!$E$1,G1410,G1410*(_xlfn.XLOOKUP($A1410,'Inflation Constants Table'!$A:$A,'Inflation Constants Table'!$B:$B,0))),0)</f>
        <v>0</v>
      </c>
      <c r="K1410" s="19">
        <f t="shared" si="65"/>
        <v>0</v>
      </c>
      <c r="L1410" s="73">
        <f>_xlfn.XLOOKUP(A1410,'SAPD GF as Pct of COSA GF'!A:A,'SAPD GF as Pct of COSA GF'!C:C)</f>
        <v>1631636678</v>
      </c>
      <c r="M1410" s="19">
        <f t="shared" si="66"/>
        <v>0</v>
      </c>
    </row>
    <row r="1411" spans="1:13">
      <c r="A1411">
        <v>2023</v>
      </c>
      <c r="B1411" s="25" t="s">
        <v>232</v>
      </c>
      <c r="C1411" s="25" t="s">
        <v>90</v>
      </c>
      <c r="D1411" s="25" t="s">
        <v>128</v>
      </c>
      <c r="F1411" s="17">
        <v>212947</v>
      </c>
      <c r="G1411" s="65">
        <f t="shared" ref="G1411:G1474" si="67">E1411+F1411</f>
        <v>212947</v>
      </c>
      <c r="H1411" s="23">
        <f>ROUND(IF($A1411 ='Inflation Constants Table'!$E$1,E1411,E1411*(_xlfn.XLOOKUP($A1411,'Inflation Constants Table'!$A:$A,'Inflation Constants Table'!$B:$B,0))),0)</f>
        <v>0</v>
      </c>
      <c r="I1411" s="23">
        <f>ROUND(IF($A1411 ='Inflation Constants Table'!$E$1,F1411,F1411*(_xlfn.XLOOKUP($A1411,'Inflation Constants Table'!$A:$A,'Inflation Constants Table'!$B:$B,0))),0)</f>
        <v>229983</v>
      </c>
      <c r="J1411" s="23">
        <f>ROUND(IF($A1411 ='Inflation Constants Table'!$E$1,G1411,G1411*(_xlfn.XLOOKUP($A1411,'Inflation Constants Table'!$A:$A,'Inflation Constants Table'!$B:$B,0))),0)</f>
        <v>229983</v>
      </c>
      <c r="K1411" s="19">
        <f t="shared" ref="K1411:K1474" si="68">IF(J1411 = 0, 0, H1411/J1411)</f>
        <v>0</v>
      </c>
      <c r="L1411" s="73">
        <f>_xlfn.XLOOKUP(A1411,'SAPD GF as Pct of COSA GF'!A:A,'SAPD GF as Pct of COSA GF'!C:C)</f>
        <v>1631636678</v>
      </c>
      <c r="M1411" s="19">
        <f t="shared" ref="M1411:M1474" si="69">J1411/L1411</f>
        <v>1.4095233522324631E-4</v>
      </c>
    </row>
    <row r="1412" spans="1:13">
      <c r="A1412">
        <v>2023</v>
      </c>
      <c r="B1412" s="25" t="s">
        <v>232</v>
      </c>
      <c r="C1412" s="25" t="s">
        <v>130</v>
      </c>
      <c r="D1412" s="25" t="s">
        <v>132</v>
      </c>
      <c r="F1412" s="17">
        <v>842690</v>
      </c>
      <c r="G1412" s="65">
        <f t="shared" si="67"/>
        <v>842690</v>
      </c>
      <c r="H1412" s="23">
        <f>ROUND(IF($A1412 ='Inflation Constants Table'!$E$1,E1412,E1412*(_xlfn.XLOOKUP($A1412,'Inflation Constants Table'!$A:$A,'Inflation Constants Table'!$B:$B,0))),0)</f>
        <v>0</v>
      </c>
      <c r="I1412" s="23">
        <f>ROUND(IF($A1412 ='Inflation Constants Table'!$E$1,F1412,F1412*(_xlfn.XLOOKUP($A1412,'Inflation Constants Table'!$A:$A,'Inflation Constants Table'!$B:$B,0))),0)</f>
        <v>910105</v>
      </c>
      <c r="J1412" s="23">
        <f>ROUND(IF($A1412 ='Inflation Constants Table'!$E$1,G1412,G1412*(_xlfn.XLOOKUP($A1412,'Inflation Constants Table'!$A:$A,'Inflation Constants Table'!$B:$B,0))),0)</f>
        <v>910105</v>
      </c>
      <c r="K1412" s="19">
        <f t="shared" si="68"/>
        <v>0</v>
      </c>
      <c r="L1412" s="73">
        <f>_xlfn.XLOOKUP(A1412,'SAPD GF as Pct of COSA GF'!A:A,'SAPD GF as Pct of COSA GF'!C:C)</f>
        <v>1631636678</v>
      </c>
      <c r="M1412" s="19">
        <f t="shared" si="69"/>
        <v>5.5778655399900249E-4</v>
      </c>
    </row>
    <row r="1413" spans="1:13">
      <c r="A1413">
        <v>2023</v>
      </c>
      <c r="B1413" s="25" t="s">
        <v>232</v>
      </c>
      <c r="C1413" s="25" t="s">
        <v>130</v>
      </c>
      <c r="D1413" s="25" t="s">
        <v>139</v>
      </c>
      <c r="F1413" s="17">
        <v>0</v>
      </c>
      <c r="G1413" s="65">
        <f t="shared" si="67"/>
        <v>0</v>
      </c>
      <c r="H1413" s="23">
        <f>ROUND(IF($A1413 ='Inflation Constants Table'!$E$1,E1413,E1413*(_xlfn.XLOOKUP($A1413,'Inflation Constants Table'!$A:$A,'Inflation Constants Table'!$B:$B,0))),0)</f>
        <v>0</v>
      </c>
      <c r="I1413" s="23">
        <f>ROUND(IF($A1413 ='Inflation Constants Table'!$E$1,F1413,F1413*(_xlfn.XLOOKUP($A1413,'Inflation Constants Table'!$A:$A,'Inflation Constants Table'!$B:$B,0))),0)</f>
        <v>0</v>
      </c>
      <c r="J1413" s="23">
        <f>ROUND(IF($A1413 ='Inflation Constants Table'!$E$1,G1413,G1413*(_xlfn.XLOOKUP($A1413,'Inflation Constants Table'!$A:$A,'Inflation Constants Table'!$B:$B,0))),0)</f>
        <v>0</v>
      </c>
      <c r="K1413" s="19">
        <f t="shared" si="68"/>
        <v>0</v>
      </c>
      <c r="L1413" s="73">
        <f>_xlfn.XLOOKUP(A1413,'SAPD GF as Pct of COSA GF'!A:A,'SAPD GF as Pct of COSA GF'!C:C)</f>
        <v>1631636678</v>
      </c>
      <c r="M1413" s="19">
        <f t="shared" si="69"/>
        <v>0</v>
      </c>
    </row>
    <row r="1414" spans="1:13">
      <c r="A1414">
        <v>2023</v>
      </c>
      <c r="B1414" s="25" t="s">
        <v>232</v>
      </c>
      <c r="C1414" s="25" t="s">
        <v>130</v>
      </c>
      <c r="D1414" s="25" t="s">
        <v>140</v>
      </c>
      <c r="F1414" s="17">
        <v>10192</v>
      </c>
      <c r="G1414" s="65">
        <f t="shared" si="67"/>
        <v>10192</v>
      </c>
      <c r="H1414" s="23">
        <f>ROUND(IF($A1414 ='Inflation Constants Table'!$E$1,E1414,E1414*(_xlfn.XLOOKUP($A1414,'Inflation Constants Table'!$A:$A,'Inflation Constants Table'!$B:$B,0))),0)</f>
        <v>0</v>
      </c>
      <c r="I1414" s="23">
        <f>ROUND(IF($A1414 ='Inflation Constants Table'!$E$1,F1414,F1414*(_xlfn.XLOOKUP($A1414,'Inflation Constants Table'!$A:$A,'Inflation Constants Table'!$B:$B,0))),0)</f>
        <v>11007</v>
      </c>
      <c r="J1414" s="23">
        <f>ROUND(IF($A1414 ='Inflation Constants Table'!$E$1,G1414,G1414*(_xlfn.XLOOKUP($A1414,'Inflation Constants Table'!$A:$A,'Inflation Constants Table'!$B:$B,0))),0)</f>
        <v>11007</v>
      </c>
      <c r="K1414" s="19">
        <f t="shared" si="68"/>
        <v>0</v>
      </c>
      <c r="L1414" s="73">
        <f>_xlfn.XLOOKUP(A1414,'SAPD GF as Pct of COSA GF'!A:A,'SAPD GF as Pct of COSA GF'!C:C)</f>
        <v>1631636678</v>
      </c>
      <c r="M1414" s="19">
        <f t="shared" si="69"/>
        <v>6.7459871112311441E-6</v>
      </c>
    </row>
    <row r="1415" spans="1:13">
      <c r="A1415">
        <v>2023</v>
      </c>
      <c r="B1415" s="25" t="s">
        <v>232</v>
      </c>
      <c r="C1415" s="25" t="s">
        <v>130</v>
      </c>
      <c r="D1415" s="25" t="s">
        <v>146</v>
      </c>
      <c r="F1415" s="17">
        <v>18731</v>
      </c>
      <c r="G1415" s="65">
        <f t="shared" si="67"/>
        <v>18731</v>
      </c>
      <c r="H1415" s="23">
        <f>ROUND(IF($A1415 ='Inflation Constants Table'!$E$1,E1415,E1415*(_xlfn.XLOOKUP($A1415,'Inflation Constants Table'!$A:$A,'Inflation Constants Table'!$B:$B,0))),0)</f>
        <v>0</v>
      </c>
      <c r="I1415" s="23">
        <f>ROUND(IF($A1415 ='Inflation Constants Table'!$E$1,F1415,F1415*(_xlfn.XLOOKUP($A1415,'Inflation Constants Table'!$A:$A,'Inflation Constants Table'!$B:$B,0))),0)</f>
        <v>20229</v>
      </c>
      <c r="J1415" s="23">
        <f>ROUND(IF($A1415 ='Inflation Constants Table'!$E$1,G1415,G1415*(_xlfn.XLOOKUP($A1415,'Inflation Constants Table'!$A:$A,'Inflation Constants Table'!$B:$B,0))),0)</f>
        <v>20229</v>
      </c>
      <c r="K1415" s="19">
        <f t="shared" si="68"/>
        <v>0</v>
      </c>
      <c r="L1415" s="73">
        <f>_xlfn.XLOOKUP(A1415,'SAPD GF as Pct of COSA GF'!A:A,'SAPD GF as Pct of COSA GF'!C:C)</f>
        <v>1631636678</v>
      </c>
      <c r="M1415" s="19">
        <f t="shared" si="69"/>
        <v>1.2397980673489126E-5</v>
      </c>
    </row>
    <row r="1416" spans="1:13">
      <c r="A1416">
        <v>2023</v>
      </c>
      <c r="B1416" s="25" t="s">
        <v>232</v>
      </c>
      <c r="C1416" s="25" t="s">
        <v>130</v>
      </c>
      <c r="D1416" s="25" t="s">
        <v>147</v>
      </c>
      <c r="F1416" s="17">
        <v>129564</v>
      </c>
      <c r="G1416" s="65">
        <f t="shared" si="67"/>
        <v>129564</v>
      </c>
      <c r="H1416" s="23">
        <f>ROUND(IF($A1416 ='Inflation Constants Table'!$E$1,E1416,E1416*(_xlfn.XLOOKUP($A1416,'Inflation Constants Table'!$A:$A,'Inflation Constants Table'!$B:$B,0))),0)</f>
        <v>0</v>
      </c>
      <c r="I1416" s="23">
        <f>ROUND(IF($A1416 ='Inflation Constants Table'!$E$1,F1416,F1416*(_xlfn.XLOOKUP($A1416,'Inflation Constants Table'!$A:$A,'Inflation Constants Table'!$B:$B,0))),0)</f>
        <v>139929</v>
      </c>
      <c r="J1416" s="23">
        <f>ROUND(IF($A1416 ='Inflation Constants Table'!$E$1,G1416,G1416*(_xlfn.XLOOKUP($A1416,'Inflation Constants Table'!$A:$A,'Inflation Constants Table'!$B:$B,0))),0)</f>
        <v>139929</v>
      </c>
      <c r="K1416" s="19">
        <f t="shared" si="68"/>
        <v>0</v>
      </c>
      <c r="L1416" s="73">
        <f>_xlfn.XLOOKUP(A1416,'SAPD GF as Pct of COSA GF'!A:A,'SAPD GF as Pct of COSA GF'!C:C)</f>
        <v>1631636678</v>
      </c>
      <c r="M1416" s="19">
        <f t="shared" si="69"/>
        <v>8.5759901016395273E-5</v>
      </c>
    </row>
    <row r="1417" spans="1:13">
      <c r="A1417">
        <v>2023</v>
      </c>
      <c r="B1417" s="25" t="s">
        <v>232</v>
      </c>
      <c r="C1417" s="25" t="s">
        <v>130</v>
      </c>
      <c r="D1417" s="25" t="s">
        <v>149</v>
      </c>
      <c r="F1417" s="17">
        <v>5160</v>
      </c>
      <c r="G1417" s="65">
        <f t="shared" si="67"/>
        <v>5160</v>
      </c>
      <c r="H1417" s="23">
        <f>ROUND(IF($A1417 ='Inflation Constants Table'!$E$1,E1417,E1417*(_xlfn.XLOOKUP($A1417,'Inflation Constants Table'!$A:$A,'Inflation Constants Table'!$B:$B,0))),0)</f>
        <v>0</v>
      </c>
      <c r="I1417" s="23">
        <f>ROUND(IF($A1417 ='Inflation Constants Table'!$E$1,F1417,F1417*(_xlfn.XLOOKUP($A1417,'Inflation Constants Table'!$A:$A,'Inflation Constants Table'!$B:$B,0))),0)</f>
        <v>5573</v>
      </c>
      <c r="J1417" s="23">
        <f>ROUND(IF($A1417 ='Inflation Constants Table'!$E$1,G1417,G1417*(_xlfn.XLOOKUP($A1417,'Inflation Constants Table'!$A:$A,'Inflation Constants Table'!$B:$B,0))),0)</f>
        <v>5573</v>
      </c>
      <c r="K1417" s="19">
        <f t="shared" si="68"/>
        <v>0</v>
      </c>
      <c r="L1417" s="73">
        <f>_xlfn.XLOOKUP(A1417,'SAPD GF as Pct of COSA GF'!A:A,'SAPD GF as Pct of COSA GF'!C:C)</f>
        <v>1631636678</v>
      </c>
      <c r="M1417" s="19">
        <f t="shared" si="69"/>
        <v>3.4155888226484205E-6</v>
      </c>
    </row>
    <row r="1418" spans="1:13">
      <c r="A1418">
        <v>2023</v>
      </c>
      <c r="B1418" s="25" t="s">
        <v>232</v>
      </c>
      <c r="C1418" s="25" t="s">
        <v>130</v>
      </c>
      <c r="D1418" s="25" t="s">
        <v>153</v>
      </c>
      <c r="F1418" s="17">
        <v>19351</v>
      </c>
      <c r="G1418" s="65">
        <f t="shared" si="67"/>
        <v>19351</v>
      </c>
      <c r="H1418" s="23">
        <f>ROUND(IF($A1418 ='Inflation Constants Table'!$E$1,E1418,E1418*(_xlfn.XLOOKUP($A1418,'Inflation Constants Table'!$A:$A,'Inflation Constants Table'!$B:$B,0))),0)</f>
        <v>0</v>
      </c>
      <c r="I1418" s="23">
        <f>ROUND(IF($A1418 ='Inflation Constants Table'!$E$1,F1418,F1418*(_xlfn.XLOOKUP($A1418,'Inflation Constants Table'!$A:$A,'Inflation Constants Table'!$B:$B,0))),0)</f>
        <v>20899</v>
      </c>
      <c r="J1418" s="23">
        <f>ROUND(IF($A1418 ='Inflation Constants Table'!$E$1,G1418,G1418*(_xlfn.XLOOKUP($A1418,'Inflation Constants Table'!$A:$A,'Inflation Constants Table'!$B:$B,0))),0)</f>
        <v>20899</v>
      </c>
      <c r="K1418" s="19">
        <f t="shared" si="68"/>
        <v>0</v>
      </c>
      <c r="L1418" s="73">
        <f>_xlfn.XLOOKUP(A1418,'SAPD GF as Pct of COSA GF'!A:A,'SAPD GF as Pct of COSA GF'!C:C)</f>
        <v>1631636678</v>
      </c>
      <c r="M1418" s="19">
        <f t="shared" si="69"/>
        <v>1.2808611305316586E-5</v>
      </c>
    </row>
    <row r="1419" spans="1:13">
      <c r="A1419">
        <v>2023</v>
      </c>
      <c r="B1419" s="25" t="s">
        <v>232</v>
      </c>
      <c r="C1419" s="25" t="s">
        <v>159</v>
      </c>
      <c r="D1419" s="25" t="s">
        <v>164</v>
      </c>
      <c r="F1419" s="17">
        <v>13872</v>
      </c>
      <c r="G1419" s="65">
        <f t="shared" si="67"/>
        <v>13872</v>
      </c>
      <c r="H1419" s="23">
        <f>ROUND(IF($A1419 ='Inflation Constants Table'!$E$1,E1419,E1419*(_xlfn.XLOOKUP($A1419,'Inflation Constants Table'!$A:$A,'Inflation Constants Table'!$B:$B,0))),0)</f>
        <v>0</v>
      </c>
      <c r="I1419" s="23">
        <f>ROUND(IF($A1419 ='Inflation Constants Table'!$E$1,F1419,F1419*(_xlfn.XLOOKUP($A1419,'Inflation Constants Table'!$A:$A,'Inflation Constants Table'!$B:$B,0))),0)</f>
        <v>14982</v>
      </c>
      <c r="J1419" s="23">
        <f>ROUND(IF($A1419 ='Inflation Constants Table'!$E$1,G1419,G1419*(_xlfn.XLOOKUP($A1419,'Inflation Constants Table'!$A:$A,'Inflation Constants Table'!$B:$B,0))),0)</f>
        <v>14982</v>
      </c>
      <c r="K1419" s="19">
        <f t="shared" si="68"/>
        <v>0</v>
      </c>
      <c r="L1419" s="73">
        <f>_xlfn.XLOOKUP(A1419,'SAPD GF as Pct of COSA GF'!A:A,'SAPD GF as Pct of COSA GF'!C:C)</f>
        <v>1631636678</v>
      </c>
      <c r="M1419" s="19">
        <f t="shared" si="69"/>
        <v>9.1821912328940673E-6</v>
      </c>
    </row>
    <row r="1420" spans="1:13">
      <c r="A1420">
        <v>2023</v>
      </c>
      <c r="B1420" s="25" t="s">
        <v>232</v>
      </c>
      <c r="C1420" s="25" t="s">
        <v>159</v>
      </c>
      <c r="D1420" s="25" t="s">
        <v>165</v>
      </c>
      <c r="F1420" s="17">
        <v>4000</v>
      </c>
      <c r="G1420" s="65">
        <f t="shared" si="67"/>
        <v>4000</v>
      </c>
      <c r="H1420" s="23">
        <f>ROUND(IF($A1420 ='Inflation Constants Table'!$E$1,E1420,E1420*(_xlfn.XLOOKUP($A1420,'Inflation Constants Table'!$A:$A,'Inflation Constants Table'!$B:$B,0))),0)</f>
        <v>0</v>
      </c>
      <c r="I1420" s="23">
        <f>ROUND(IF($A1420 ='Inflation Constants Table'!$E$1,F1420,F1420*(_xlfn.XLOOKUP($A1420,'Inflation Constants Table'!$A:$A,'Inflation Constants Table'!$B:$B,0))),0)</f>
        <v>4320</v>
      </c>
      <c r="J1420" s="23">
        <f>ROUND(IF($A1420 ='Inflation Constants Table'!$E$1,G1420,G1420*(_xlfn.XLOOKUP($A1420,'Inflation Constants Table'!$A:$A,'Inflation Constants Table'!$B:$B,0))),0)</f>
        <v>4320</v>
      </c>
      <c r="K1420" s="19">
        <f t="shared" si="68"/>
        <v>0</v>
      </c>
      <c r="L1420" s="73">
        <f>_xlfn.XLOOKUP(A1420,'SAPD GF as Pct of COSA GF'!A:A,'SAPD GF as Pct of COSA GF'!C:C)</f>
        <v>1631636678</v>
      </c>
      <c r="M1420" s="19">
        <f t="shared" si="69"/>
        <v>2.6476482529770639E-6</v>
      </c>
    </row>
    <row r="1421" spans="1:13">
      <c r="A1421">
        <v>2023</v>
      </c>
      <c r="B1421" s="25" t="s">
        <v>232</v>
      </c>
      <c r="C1421" s="25" t="s">
        <v>159</v>
      </c>
      <c r="D1421" s="25" t="s">
        <v>166</v>
      </c>
      <c r="F1421" s="17">
        <v>23500</v>
      </c>
      <c r="G1421" s="65">
        <f t="shared" si="67"/>
        <v>23500</v>
      </c>
      <c r="H1421" s="23">
        <f>ROUND(IF($A1421 ='Inflation Constants Table'!$E$1,E1421,E1421*(_xlfn.XLOOKUP($A1421,'Inflation Constants Table'!$A:$A,'Inflation Constants Table'!$B:$B,0))),0)</f>
        <v>0</v>
      </c>
      <c r="I1421" s="23">
        <f>ROUND(IF($A1421 ='Inflation Constants Table'!$E$1,F1421,F1421*(_xlfn.XLOOKUP($A1421,'Inflation Constants Table'!$A:$A,'Inflation Constants Table'!$B:$B,0))),0)</f>
        <v>25380</v>
      </c>
      <c r="J1421" s="23">
        <f>ROUND(IF($A1421 ='Inflation Constants Table'!$E$1,G1421,G1421*(_xlfn.XLOOKUP($A1421,'Inflation Constants Table'!$A:$A,'Inflation Constants Table'!$B:$B,0))),0)</f>
        <v>25380</v>
      </c>
      <c r="K1421" s="19">
        <f t="shared" si="68"/>
        <v>0</v>
      </c>
      <c r="L1421" s="73">
        <f>_xlfn.XLOOKUP(A1421,'SAPD GF as Pct of COSA GF'!A:A,'SAPD GF as Pct of COSA GF'!C:C)</f>
        <v>1631636678</v>
      </c>
      <c r="M1421" s="19">
        <f t="shared" si="69"/>
        <v>1.5554933486240249E-5</v>
      </c>
    </row>
    <row r="1422" spans="1:13">
      <c r="A1422">
        <v>2023</v>
      </c>
      <c r="B1422" s="25" t="s">
        <v>232</v>
      </c>
      <c r="C1422" s="25" t="s">
        <v>159</v>
      </c>
      <c r="D1422" s="25" t="s">
        <v>167</v>
      </c>
      <c r="F1422" s="17">
        <v>500</v>
      </c>
      <c r="G1422" s="65">
        <f t="shared" si="67"/>
        <v>500</v>
      </c>
      <c r="H1422" s="23">
        <f>ROUND(IF($A1422 ='Inflation Constants Table'!$E$1,E1422,E1422*(_xlfn.XLOOKUP($A1422,'Inflation Constants Table'!$A:$A,'Inflation Constants Table'!$B:$B,0))),0)</f>
        <v>0</v>
      </c>
      <c r="I1422" s="23">
        <f>ROUND(IF($A1422 ='Inflation Constants Table'!$E$1,F1422,F1422*(_xlfn.XLOOKUP($A1422,'Inflation Constants Table'!$A:$A,'Inflation Constants Table'!$B:$B,0))),0)</f>
        <v>540</v>
      </c>
      <c r="J1422" s="23">
        <f>ROUND(IF($A1422 ='Inflation Constants Table'!$E$1,G1422,G1422*(_xlfn.XLOOKUP($A1422,'Inflation Constants Table'!$A:$A,'Inflation Constants Table'!$B:$B,0))),0)</f>
        <v>540</v>
      </c>
      <c r="K1422" s="19">
        <f t="shared" si="68"/>
        <v>0</v>
      </c>
      <c r="L1422" s="73">
        <f>_xlfn.XLOOKUP(A1422,'SAPD GF as Pct of COSA GF'!A:A,'SAPD GF as Pct of COSA GF'!C:C)</f>
        <v>1631636678</v>
      </c>
      <c r="M1422" s="19">
        <f t="shared" si="69"/>
        <v>3.3095603162213299E-7</v>
      </c>
    </row>
    <row r="1423" spans="1:13">
      <c r="A1423">
        <v>2023</v>
      </c>
      <c r="B1423" s="25" t="s">
        <v>232</v>
      </c>
      <c r="C1423" s="25" t="s">
        <v>159</v>
      </c>
      <c r="D1423" s="25" t="s">
        <v>170</v>
      </c>
      <c r="F1423" s="17">
        <v>19470</v>
      </c>
      <c r="G1423" s="65">
        <f t="shared" si="67"/>
        <v>19470</v>
      </c>
      <c r="H1423" s="23">
        <f>ROUND(IF($A1423 ='Inflation Constants Table'!$E$1,E1423,E1423*(_xlfn.XLOOKUP($A1423,'Inflation Constants Table'!$A:$A,'Inflation Constants Table'!$B:$B,0))),0)</f>
        <v>0</v>
      </c>
      <c r="I1423" s="23">
        <f>ROUND(IF($A1423 ='Inflation Constants Table'!$E$1,F1423,F1423*(_xlfn.XLOOKUP($A1423,'Inflation Constants Table'!$A:$A,'Inflation Constants Table'!$B:$B,0))),0)</f>
        <v>21028</v>
      </c>
      <c r="J1423" s="23">
        <f>ROUND(IF($A1423 ='Inflation Constants Table'!$E$1,G1423,G1423*(_xlfn.XLOOKUP($A1423,'Inflation Constants Table'!$A:$A,'Inflation Constants Table'!$B:$B,0))),0)</f>
        <v>21028</v>
      </c>
      <c r="K1423" s="19">
        <f t="shared" si="68"/>
        <v>0</v>
      </c>
      <c r="L1423" s="73">
        <f>_xlfn.XLOOKUP(A1423,'SAPD GF as Pct of COSA GF'!A:A,'SAPD GF as Pct of COSA GF'!C:C)</f>
        <v>1631636678</v>
      </c>
      <c r="M1423" s="19">
        <f t="shared" si="69"/>
        <v>1.2887673023981874E-5</v>
      </c>
    </row>
    <row r="1424" spans="1:13">
      <c r="A1424">
        <v>2023</v>
      </c>
      <c r="B1424" s="25" t="s">
        <v>232</v>
      </c>
      <c r="C1424" s="25" t="s">
        <v>159</v>
      </c>
      <c r="D1424" s="25" t="s">
        <v>172</v>
      </c>
      <c r="F1424" s="17">
        <v>1000</v>
      </c>
      <c r="G1424" s="65">
        <f t="shared" si="67"/>
        <v>1000</v>
      </c>
      <c r="H1424" s="23">
        <f>ROUND(IF($A1424 ='Inflation Constants Table'!$E$1,E1424,E1424*(_xlfn.XLOOKUP($A1424,'Inflation Constants Table'!$A:$A,'Inflation Constants Table'!$B:$B,0))),0)</f>
        <v>0</v>
      </c>
      <c r="I1424" s="23">
        <f>ROUND(IF($A1424 ='Inflation Constants Table'!$E$1,F1424,F1424*(_xlfn.XLOOKUP($A1424,'Inflation Constants Table'!$A:$A,'Inflation Constants Table'!$B:$B,0))),0)</f>
        <v>1080</v>
      </c>
      <c r="J1424" s="23">
        <f>ROUND(IF($A1424 ='Inflation Constants Table'!$E$1,G1424,G1424*(_xlfn.XLOOKUP($A1424,'Inflation Constants Table'!$A:$A,'Inflation Constants Table'!$B:$B,0))),0)</f>
        <v>1080</v>
      </c>
      <c r="K1424" s="19">
        <f t="shared" si="68"/>
        <v>0</v>
      </c>
      <c r="L1424" s="73">
        <f>_xlfn.XLOOKUP(A1424,'SAPD GF as Pct of COSA GF'!A:A,'SAPD GF as Pct of COSA GF'!C:C)</f>
        <v>1631636678</v>
      </c>
      <c r="M1424" s="19">
        <f t="shared" si="69"/>
        <v>6.6191206324426598E-7</v>
      </c>
    </row>
    <row r="1425" spans="1:13">
      <c r="A1425">
        <v>2023</v>
      </c>
      <c r="B1425" s="25" t="s">
        <v>232</v>
      </c>
      <c r="C1425" s="25" t="s">
        <v>159</v>
      </c>
      <c r="D1425" s="25" t="s">
        <v>233</v>
      </c>
      <c r="F1425" s="17">
        <v>0</v>
      </c>
      <c r="G1425" s="65">
        <f t="shared" si="67"/>
        <v>0</v>
      </c>
      <c r="H1425" s="23">
        <f>ROUND(IF($A1425 ='Inflation Constants Table'!$E$1,E1425,E1425*(_xlfn.XLOOKUP($A1425,'Inflation Constants Table'!$A:$A,'Inflation Constants Table'!$B:$B,0))),0)</f>
        <v>0</v>
      </c>
      <c r="I1425" s="23">
        <f>ROUND(IF($A1425 ='Inflation Constants Table'!$E$1,F1425,F1425*(_xlfn.XLOOKUP($A1425,'Inflation Constants Table'!$A:$A,'Inflation Constants Table'!$B:$B,0))),0)</f>
        <v>0</v>
      </c>
      <c r="J1425" s="23">
        <f>ROUND(IF($A1425 ='Inflation Constants Table'!$E$1,G1425,G1425*(_xlfn.XLOOKUP($A1425,'Inflation Constants Table'!$A:$A,'Inflation Constants Table'!$B:$B,0))),0)</f>
        <v>0</v>
      </c>
      <c r="K1425" s="19">
        <f t="shared" si="68"/>
        <v>0</v>
      </c>
      <c r="L1425" s="73">
        <f>_xlfn.XLOOKUP(A1425,'SAPD GF as Pct of COSA GF'!A:A,'SAPD GF as Pct of COSA GF'!C:C)</f>
        <v>1631636678</v>
      </c>
      <c r="M1425" s="19">
        <f t="shared" si="69"/>
        <v>0</v>
      </c>
    </row>
    <row r="1426" spans="1:13">
      <c r="A1426">
        <v>2023</v>
      </c>
      <c r="B1426" s="25" t="s">
        <v>232</v>
      </c>
      <c r="C1426" s="25" t="s">
        <v>177</v>
      </c>
      <c r="D1426" s="25" t="s">
        <v>180</v>
      </c>
      <c r="F1426" s="17">
        <v>6781</v>
      </c>
      <c r="G1426" s="65">
        <f t="shared" si="67"/>
        <v>6781</v>
      </c>
      <c r="H1426" s="23">
        <f>ROUND(IF($A1426 ='Inflation Constants Table'!$E$1,E1426,E1426*(_xlfn.XLOOKUP($A1426,'Inflation Constants Table'!$A:$A,'Inflation Constants Table'!$B:$B,0))),0)</f>
        <v>0</v>
      </c>
      <c r="I1426" s="23">
        <f>ROUND(IF($A1426 ='Inflation Constants Table'!$E$1,F1426,F1426*(_xlfn.XLOOKUP($A1426,'Inflation Constants Table'!$A:$A,'Inflation Constants Table'!$B:$B,0))),0)</f>
        <v>7323</v>
      </c>
      <c r="J1426" s="23">
        <f>ROUND(IF($A1426 ='Inflation Constants Table'!$E$1,G1426,G1426*(_xlfn.XLOOKUP($A1426,'Inflation Constants Table'!$A:$A,'Inflation Constants Table'!$B:$B,0))),0)</f>
        <v>7323</v>
      </c>
      <c r="K1426" s="19">
        <f t="shared" si="68"/>
        <v>0</v>
      </c>
      <c r="L1426" s="73">
        <f>_xlfn.XLOOKUP(A1426,'SAPD GF as Pct of COSA GF'!A:A,'SAPD GF as Pct of COSA GF'!C:C)</f>
        <v>1631636678</v>
      </c>
      <c r="M1426" s="19">
        <f t="shared" si="69"/>
        <v>4.4881315177201476E-6</v>
      </c>
    </row>
    <row r="1427" spans="1:13">
      <c r="A1427">
        <v>2023</v>
      </c>
      <c r="B1427" s="25" t="s">
        <v>232</v>
      </c>
      <c r="C1427" s="25" t="s">
        <v>177</v>
      </c>
      <c r="D1427" s="25" t="s">
        <v>183</v>
      </c>
      <c r="F1427" s="17">
        <v>1694</v>
      </c>
      <c r="G1427" s="65">
        <f t="shared" si="67"/>
        <v>1694</v>
      </c>
      <c r="H1427" s="23">
        <f>ROUND(IF($A1427 ='Inflation Constants Table'!$E$1,E1427,E1427*(_xlfn.XLOOKUP($A1427,'Inflation Constants Table'!$A:$A,'Inflation Constants Table'!$B:$B,0))),0)</f>
        <v>0</v>
      </c>
      <c r="I1427" s="23">
        <f>ROUND(IF($A1427 ='Inflation Constants Table'!$E$1,F1427,F1427*(_xlfn.XLOOKUP($A1427,'Inflation Constants Table'!$A:$A,'Inflation Constants Table'!$B:$B,0))),0)</f>
        <v>1830</v>
      </c>
      <c r="J1427" s="23">
        <f>ROUND(IF($A1427 ='Inflation Constants Table'!$E$1,G1427,G1427*(_xlfn.XLOOKUP($A1427,'Inflation Constants Table'!$A:$A,'Inflation Constants Table'!$B:$B,0))),0)</f>
        <v>1830</v>
      </c>
      <c r="K1427" s="19">
        <f t="shared" si="68"/>
        <v>0</v>
      </c>
      <c r="L1427" s="73">
        <f>_xlfn.XLOOKUP(A1427,'SAPD GF as Pct of COSA GF'!A:A,'SAPD GF as Pct of COSA GF'!C:C)</f>
        <v>1631636678</v>
      </c>
      <c r="M1427" s="19">
        <f t="shared" si="69"/>
        <v>1.1215732182750062E-6</v>
      </c>
    </row>
    <row r="1428" spans="1:13">
      <c r="A1428">
        <v>2023</v>
      </c>
      <c r="B1428" s="25" t="s">
        <v>232</v>
      </c>
      <c r="C1428" s="25" t="s">
        <v>177</v>
      </c>
      <c r="D1428" s="25" t="s">
        <v>185</v>
      </c>
      <c r="F1428" s="17">
        <v>316685</v>
      </c>
      <c r="G1428" s="65">
        <f t="shared" si="67"/>
        <v>316685</v>
      </c>
      <c r="H1428" s="23">
        <f>ROUND(IF($A1428 ='Inflation Constants Table'!$E$1,E1428,E1428*(_xlfn.XLOOKUP($A1428,'Inflation Constants Table'!$A:$A,'Inflation Constants Table'!$B:$B,0))),0)</f>
        <v>0</v>
      </c>
      <c r="I1428" s="23">
        <f>ROUND(IF($A1428 ='Inflation Constants Table'!$E$1,F1428,F1428*(_xlfn.XLOOKUP($A1428,'Inflation Constants Table'!$A:$A,'Inflation Constants Table'!$B:$B,0))),0)</f>
        <v>342020</v>
      </c>
      <c r="J1428" s="23">
        <f>ROUND(IF($A1428 ='Inflation Constants Table'!$E$1,G1428,G1428*(_xlfn.XLOOKUP($A1428,'Inflation Constants Table'!$A:$A,'Inflation Constants Table'!$B:$B,0))),0)</f>
        <v>342020</v>
      </c>
      <c r="K1428" s="19">
        <f t="shared" si="68"/>
        <v>0</v>
      </c>
      <c r="L1428" s="73">
        <f>_xlfn.XLOOKUP(A1428,'SAPD GF as Pct of COSA GF'!A:A,'SAPD GF as Pct of COSA GF'!C:C)</f>
        <v>1631636678</v>
      </c>
      <c r="M1428" s="19">
        <f t="shared" si="69"/>
        <v>2.0961774432481838E-4</v>
      </c>
    </row>
    <row r="1429" spans="1:13">
      <c r="A1429">
        <v>2023</v>
      </c>
      <c r="B1429" s="25" t="s">
        <v>232</v>
      </c>
      <c r="C1429" s="25" t="s">
        <v>177</v>
      </c>
      <c r="D1429" s="25" t="s">
        <v>193</v>
      </c>
      <c r="F1429" s="17">
        <v>69175</v>
      </c>
      <c r="G1429" s="65">
        <f t="shared" si="67"/>
        <v>69175</v>
      </c>
      <c r="H1429" s="23">
        <f>ROUND(IF($A1429 ='Inflation Constants Table'!$E$1,E1429,E1429*(_xlfn.XLOOKUP($A1429,'Inflation Constants Table'!$A:$A,'Inflation Constants Table'!$B:$B,0))),0)</f>
        <v>0</v>
      </c>
      <c r="I1429" s="23">
        <f>ROUND(IF($A1429 ='Inflation Constants Table'!$E$1,F1429,F1429*(_xlfn.XLOOKUP($A1429,'Inflation Constants Table'!$A:$A,'Inflation Constants Table'!$B:$B,0))),0)</f>
        <v>74709</v>
      </c>
      <c r="J1429" s="23">
        <f>ROUND(IF($A1429 ='Inflation Constants Table'!$E$1,G1429,G1429*(_xlfn.XLOOKUP($A1429,'Inflation Constants Table'!$A:$A,'Inflation Constants Table'!$B:$B,0))),0)</f>
        <v>74709</v>
      </c>
      <c r="K1429" s="19">
        <f t="shared" si="68"/>
        <v>0</v>
      </c>
      <c r="L1429" s="73">
        <f>_xlfn.XLOOKUP(A1429,'SAPD GF as Pct of COSA GF'!A:A,'SAPD GF as Pct of COSA GF'!C:C)</f>
        <v>1631636678</v>
      </c>
      <c r="M1429" s="19">
        <f t="shared" si="69"/>
        <v>4.5787766974922097E-5</v>
      </c>
    </row>
    <row r="1430" spans="1:13">
      <c r="A1430">
        <v>2023</v>
      </c>
      <c r="B1430" s="25" t="s">
        <v>232</v>
      </c>
      <c r="C1430" s="25" t="s">
        <v>177</v>
      </c>
      <c r="D1430" s="25" t="s">
        <v>195</v>
      </c>
      <c r="F1430" s="17">
        <v>470</v>
      </c>
      <c r="G1430" s="65">
        <f t="shared" si="67"/>
        <v>470</v>
      </c>
      <c r="H1430" s="23">
        <f>ROUND(IF($A1430 ='Inflation Constants Table'!$E$1,E1430,E1430*(_xlfn.XLOOKUP($A1430,'Inflation Constants Table'!$A:$A,'Inflation Constants Table'!$B:$B,0))),0)</f>
        <v>0</v>
      </c>
      <c r="I1430" s="23">
        <f>ROUND(IF($A1430 ='Inflation Constants Table'!$E$1,F1430,F1430*(_xlfn.XLOOKUP($A1430,'Inflation Constants Table'!$A:$A,'Inflation Constants Table'!$B:$B,0))),0)</f>
        <v>508</v>
      </c>
      <c r="J1430" s="23">
        <f>ROUND(IF($A1430 ='Inflation Constants Table'!$E$1,G1430,G1430*(_xlfn.XLOOKUP($A1430,'Inflation Constants Table'!$A:$A,'Inflation Constants Table'!$B:$B,0))),0)</f>
        <v>508</v>
      </c>
      <c r="K1430" s="19">
        <f t="shared" si="68"/>
        <v>0</v>
      </c>
      <c r="L1430" s="73">
        <f>_xlfn.XLOOKUP(A1430,'SAPD GF as Pct of COSA GF'!A:A,'SAPD GF as Pct of COSA GF'!C:C)</f>
        <v>1631636678</v>
      </c>
      <c r="M1430" s="19">
        <f t="shared" si="69"/>
        <v>3.1134382234082142E-7</v>
      </c>
    </row>
    <row r="1431" spans="1:13">
      <c r="A1431">
        <v>2023</v>
      </c>
      <c r="B1431" s="25" t="s">
        <v>232</v>
      </c>
      <c r="C1431" s="25" t="s">
        <v>177</v>
      </c>
      <c r="D1431" s="25" t="s">
        <v>196</v>
      </c>
      <c r="F1431" s="17">
        <v>195014</v>
      </c>
      <c r="G1431" s="65">
        <f t="shared" si="67"/>
        <v>195014</v>
      </c>
      <c r="H1431" s="23">
        <f>ROUND(IF($A1431 ='Inflation Constants Table'!$E$1,E1431,E1431*(_xlfn.XLOOKUP($A1431,'Inflation Constants Table'!$A:$A,'Inflation Constants Table'!$B:$B,0))),0)</f>
        <v>0</v>
      </c>
      <c r="I1431" s="23">
        <f>ROUND(IF($A1431 ='Inflation Constants Table'!$E$1,F1431,F1431*(_xlfn.XLOOKUP($A1431,'Inflation Constants Table'!$A:$A,'Inflation Constants Table'!$B:$B,0))),0)</f>
        <v>210615</v>
      </c>
      <c r="J1431" s="23">
        <f>ROUND(IF($A1431 ='Inflation Constants Table'!$E$1,G1431,G1431*(_xlfn.XLOOKUP($A1431,'Inflation Constants Table'!$A:$A,'Inflation Constants Table'!$B:$B,0))),0)</f>
        <v>210615</v>
      </c>
      <c r="K1431" s="19">
        <f t="shared" si="68"/>
        <v>0</v>
      </c>
      <c r="L1431" s="73">
        <f>_xlfn.XLOOKUP(A1431,'SAPD GF as Pct of COSA GF'!A:A,'SAPD GF as Pct of COSA GF'!C:C)</f>
        <v>1631636678</v>
      </c>
      <c r="M1431" s="19">
        <f t="shared" si="69"/>
        <v>1.2908204555573248E-4</v>
      </c>
    </row>
    <row r="1432" spans="1:13">
      <c r="A1432">
        <v>2023</v>
      </c>
      <c r="B1432" s="25" t="s">
        <v>232</v>
      </c>
      <c r="C1432" s="25" t="s">
        <v>199</v>
      </c>
      <c r="D1432" s="25" t="s">
        <v>227</v>
      </c>
      <c r="F1432" s="17">
        <v>6400</v>
      </c>
      <c r="G1432" s="65">
        <f t="shared" si="67"/>
        <v>6400</v>
      </c>
      <c r="H1432" s="23">
        <f>ROUND(IF($A1432 ='Inflation Constants Table'!$E$1,E1432,E1432*(_xlfn.XLOOKUP($A1432,'Inflation Constants Table'!$A:$A,'Inflation Constants Table'!$B:$B,0))),0)</f>
        <v>0</v>
      </c>
      <c r="I1432" s="23">
        <f>ROUND(IF($A1432 ='Inflation Constants Table'!$E$1,F1432,F1432*(_xlfn.XLOOKUP($A1432,'Inflation Constants Table'!$A:$A,'Inflation Constants Table'!$B:$B,0))),0)</f>
        <v>6912</v>
      </c>
      <c r="J1432" s="23">
        <f>ROUND(IF($A1432 ='Inflation Constants Table'!$E$1,G1432,G1432*(_xlfn.XLOOKUP($A1432,'Inflation Constants Table'!$A:$A,'Inflation Constants Table'!$B:$B,0))),0)</f>
        <v>6912</v>
      </c>
      <c r="K1432" s="19">
        <f t="shared" si="68"/>
        <v>0</v>
      </c>
      <c r="L1432" s="73">
        <f>_xlfn.XLOOKUP(A1432,'SAPD GF as Pct of COSA GF'!A:A,'SAPD GF as Pct of COSA GF'!C:C)</f>
        <v>1631636678</v>
      </c>
      <c r="M1432" s="19">
        <f t="shared" si="69"/>
        <v>4.2362372047633021E-6</v>
      </c>
    </row>
    <row r="1433" spans="1:13">
      <c r="A1433">
        <v>2023</v>
      </c>
      <c r="B1433" s="25" t="s">
        <v>232</v>
      </c>
      <c r="C1433" s="25" t="s">
        <v>199</v>
      </c>
      <c r="D1433" s="25" t="s">
        <v>222</v>
      </c>
      <c r="F1433" s="17">
        <v>0</v>
      </c>
      <c r="G1433" s="65">
        <f t="shared" si="67"/>
        <v>0</v>
      </c>
      <c r="H1433" s="23">
        <f>ROUND(IF($A1433 ='Inflation Constants Table'!$E$1,E1433,E1433*(_xlfn.XLOOKUP($A1433,'Inflation Constants Table'!$A:$A,'Inflation Constants Table'!$B:$B,0))),0)</f>
        <v>0</v>
      </c>
      <c r="I1433" s="23">
        <f>ROUND(IF($A1433 ='Inflation Constants Table'!$E$1,F1433,F1433*(_xlfn.XLOOKUP($A1433,'Inflation Constants Table'!$A:$A,'Inflation Constants Table'!$B:$B,0))),0)</f>
        <v>0</v>
      </c>
      <c r="J1433" s="23">
        <f>ROUND(IF($A1433 ='Inflation Constants Table'!$E$1,G1433,G1433*(_xlfn.XLOOKUP($A1433,'Inflation Constants Table'!$A:$A,'Inflation Constants Table'!$B:$B,0))),0)</f>
        <v>0</v>
      </c>
      <c r="K1433" s="19">
        <f t="shared" si="68"/>
        <v>0</v>
      </c>
      <c r="L1433" s="73">
        <f>_xlfn.XLOOKUP(A1433,'SAPD GF as Pct of COSA GF'!A:A,'SAPD GF as Pct of COSA GF'!C:C)</f>
        <v>1631636678</v>
      </c>
      <c r="M1433" s="19">
        <f t="shared" si="69"/>
        <v>0</v>
      </c>
    </row>
    <row r="1434" spans="1:13">
      <c r="A1434">
        <v>2023</v>
      </c>
      <c r="B1434" s="25" t="s">
        <v>232</v>
      </c>
      <c r="C1434" s="25" t="s">
        <v>199</v>
      </c>
      <c r="D1434" s="25" t="s">
        <v>223</v>
      </c>
      <c r="F1434" s="17">
        <v>0</v>
      </c>
      <c r="G1434" s="65">
        <f t="shared" si="67"/>
        <v>0</v>
      </c>
      <c r="H1434" s="23">
        <f>ROUND(IF($A1434 ='Inflation Constants Table'!$E$1,E1434,E1434*(_xlfn.XLOOKUP($A1434,'Inflation Constants Table'!$A:$A,'Inflation Constants Table'!$B:$B,0))),0)</f>
        <v>0</v>
      </c>
      <c r="I1434" s="23">
        <f>ROUND(IF($A1434 ='Inflation Constants Table'!$E$1,F1434,F1434*(_xlfn.XLOOKUP($A1434,'Inflation Constants Table'!$A:$A,'Inflation Constants Table'!$B:$B,0))),0)</f>
        <v>0</v>
      </c>
      <c r="J1434" s="23">
        <f>ROUND(IF($A1434 ='Inflation Constants Table'!$E$1,G1434,G1434*(_xlfn.XLOOKUP($A1434,'Inflation Constants Table'!$A:$A,'Inflation Constants Table'!$B:$B,0))),0)</f>
        <v>0</v>
      </c>
      <c r="K1434" s="19">
        <f t="shared" si="68"/>
        <v>0</v>
      </c>
      <c r="L1434" s="73">
        <f>_xlfn.XLOOKUP(A1434,'SAPD GF as Pct of COSA GF'!A:A,'SAPD GF as Pct of COSA GF'!C:C)</f>
        <v>1631636678</v>
      </c>
      <c r="M1434" s="19">
        <f t="shared" si="69"/>
        <v>0</v>
      </c>
    </row>
    <row r="1435" spans="1:13">
      <c r="A1435">
        <v>2023</v>
      </c>
      <c r="B1435" s="61" t="s">
        <v>232</v>
      </c>
      <c r="C1435" s="61" t="s">
        <v>199</v>
      </c>
      <c r="D1435" s="61" t="s">
        <v>205</v>
      </c>
      <c r="E1435" s="66"/>
      <c r="F1435" s="66">
        <v>0</v>
      </c>
      <c r="G1435" s="65">
        <f t="shared" si="67"/>
        <v>0</v>
      </c>
      <c r="H1435" s="23">
        <f>ROUND(IF($A1435 ='Inflation Constants Table'!$E$1,E1435,E1435*(_xlfn.XLOOKUP($A1435,'Inflation Constants Table'!$A:$A,'Inflation Constants Table'!$B:$B,0))),0)</f>
        <v>0</v>
      </c>
      <c r="I1435" s="23">
        <f>ROUND(IF($A1435 ='Inflation Constants Table'!$E$1,F1435,F1435*(_xlfn.XLOOKUP($A1435,'Inflation Constants Table'!$A:$A,'Inflation Constants Table'!$B:$B,0))),0)</f>
        <v>0</v>
      </c>
      <c r="J1435" s="23">
        <f>ROUND(IF($A1435 ='Inflation Constants Table'!$E$1,G1435,G1435*(_xlfn.XLOOKUP($A1435,'Inflation Constants Table'!$A:$A,'Inflation Constants Table'!$B:$B,0))),0)</f>
        <v>0</v>
      </c>
      <c r="K1435" s="19">
        <f t="shared" si="68"/>
        <v>0</v>
      </c>
      <c r="L1435" s="73">
        <f>_xlfn.XLOOKUP(A1435,'SAPD GF as Pct of COSA GF'!A:A,'SAPD GF as Pct of COSA GF'!C:C)</f>
        <v>1631636678</v>
      </c>
      <c r="M1435" s="19">
        <f t="shared" si="69"/>
        <v>0</v>
      </c>
    </row>
    <row r="1436" spans="1:13">
      <c r="A1436">
        <v>2024</v>
      </c>
      <c r="B1436" s="25" t="s">
        <v>232</v>
      </c>
      <c r="C1436" s="25" t="s">
        <v>90</v>
      </c>
      <c r="D1436" s="25" t="s">
        <v>91</v>
      </c>
      <c r="F1436" s="17">
        <v>2105937</v>
      </c>
      <c r="G1436" s="65">
        <f t="shared" si="67"/>
        <v>2105937</v>
      </c>
      <c r="H1436" s="23">
        <f>ROUND(IF($A1436 ='Inflation Constants Table'!$E$1,E1436,E1436*(_xlfn.XLOOKUP($A1436,'Inflation Constants Table'!$A:$A,'Inflation Constants Table'!$B:$B,0))),0)</f>
        <v>0</v>
      </c>
      <c r="I1436" s="23">
        <f>ROUND(IF($A1436 ='Inflation Constants Table'!$E$1,F1436,F1436*(_xlfn.XLOOKUP($A1436,'Inflation Constants Table'!$A:$A,'Inflation Constants Table'!$B:$B,0))),0)</f>
        <v>2211234</v>
      </c>
      <c r="J1436" s="23">
        <f>ROUND(IF($A1436 ='Inflation Constants Table'!$E$1,G1436,G1436*(_xlfn.XLOOKUP($A1436,'Inflation Constants Table'!$A:$A,'Inflation Constants Table'!$B:$B,0))),0)</f>
        <v>2211234</v>
      </c>
      <c r="K1436" s="19">
        <f t="shared" si="68"/>
        <v>0</v>
      </c>
      <c r="L1436" s="73">
        <f>_xlfn.XLOOKUP(A1436,'SAPD GF as Pct of COSA GF'!A:A,'SAPD GF as Pct of COSA GF'!C:C)</f>
        <v>1682584782</v>
      </c>
      <c r="M1436" s="19">
        <f t="shared" si="69"/>
        <v>1.3141887550959675E-3</v>
      </c>
    </row>
    <row r="1437" spans="1:13">
      <c r="A1437">
        <v>2024</v>
      </c>
      <c r="B1437" s="25" t="s">
        <v>232</v>
      </c>
      <c r="C1437" s="25" t="s">
        <v>90</v>
      </c>
      <c r="D1437" s="63" t="s">
        <v>93</v>
      </c>
      <c r="F1437" s="17">
        <v>151850</v>
      </c>
      <c r="G1437" s="65">
        <f t="shared" si="67"/>
        <v>151850</v>
      </c>
      <c r="H1437" s="23">
        <f>ROUND(IF($A1437 ='Inflation Constants Table'!$E$1,E1437,E1437*(_xlfn.XLOOKUP($A1437,'Inflation Constants Table'!$A:$A,'Inflation Constants Table'!$B:$B,0))),0)</f>
        <v>0</v>
      </c>
      <c r="I1437" s="23">
        <f>ROUND(IF($A1437 ='Inflation Constants Table'!$E$1,F1437,F1437*(_xlfn.XLOOKUP($A1437,'Inflation Constants Table'!$A:$A,'Inflation Constants Table'!$B:$B,0))),0)</f>
        <v>159443</v>
      </c>
      <c r="J1437" s="23">
        <f>ROUND(IF($A1437 ='Inflation Constants Table'!$E$1,G1437,G1437*(_xlfn.XLOOKUP($A1437,'Inflation Constants Table'!$A:$A,'Inflation Constants Table'!$B:$B,0))),0)</f>
        <v>159443</v>
      </c>
      <c r="K1437" s="19">
        <f t="shared" si="68"/>
        <v>0</v>
      </c>
      <c r="L1437" s="73">
        <f>_xlfn.XLOOKUP(A1437,'SAPD GF as Pct of COSA GF'!A:A,'SAPD GF as Pct of COSA GF'!C:C)</f>
        <v>1682584782</v>
      </c>
      <c r="M1437" s="19">
        <f t="shared" si="69"/>
        <v>9.4760752448074857E-5</v>
      </c>
    </row>
    <row r="1438" spans="1:13">
      <c r="A1438">
        <v>2024</v>
      </c>
      <c r="B1438" s="25" t="s">
        <v>232</v>
      </c>
      <c r="C1438" s="25" t="s">
        <v>90</v>
      </c>
      <c r="D1438" s="25" t="s">
        <v>95</v>
      </c>
      <c r="F1438" s="17">
        <v>40673</v>
      </c>
      <c r="G1438" s="65">
        <f t="shared" si="67"/>
        <v>40673</v>
      </c>
      <c r="H1438" s="23">
        <f>ROUND(IF($A1438 ='Inflation Constants Table'!$E$1,E1438,E1438*(_xlfn.XLOOKUP($A1438,'Inflation Constants Table'!$A:$A,'Inflation Constants Table'!$B:$B,0))),0)</f>
        <v>0</v>
      </c>
      <c r="I1438" s="23">
        <f>ROUND(IF($A1438 ='Inflation Constants Table'!$E$1,F1438,F1438*(_xlfn.XLOOKUP($A1438,'Inflation Constants Table'!$A:$A,'Inflation Constants Table'!$B:$B,0))),0)</f>
        <v>42707</v>
      </c>
      <c r="J1438" s="23">
        <f>ROUND(IF($A1438 ='Inflation Constants Table'!$E$1,G1438,G1438*(_xlfn.XLOOKUP($A1438,'Inflation Constants Table'!$A:$A,'Inflation Constants Table'!$B:$B,0))),0)</f>
        <v>42707</v>
      </c>
      <c r="K1438" s="19">
        <f t="shared" si="68"/>
        <v>0</v>
      </c>
      <c r="L1438" s="73">
        <f>_xlfn.XLOOKUP(A1438,'SAPD GF as Pct of COSA GF'!A:A,'SAPD GF as Pct of COSA GF'!C:C)</f>
        <v>1682584782</v>
      </c>
      <c r="M1438" s="19">
        <f t="shared" si="69"/>
        <v>2.5381781920811407E-5</v>
      </c>
    </row>
    <row r="1439" spans="1:13">
      <c r="A1439">
        <v>2024</v>
      </c>
      <c r="B1439" s="25" t="s">
        <v>232</v>
      </c>
      <c r="C1439" s="25" t="s">
        <v>90</v>
      </c>
      <c r="D1439" s="25" t="s">
        <v>96</v>
      </c>
      <c r="F1439" s="17">
        <v>4200</v>
      </c>
      <c r="G1439" s="65">
        <f t="shared" si="67"/>
        <v>4200</v>
      </c>
      <c r="H1439" s="23">
        <f>ROUND(IF($A1439 ='Inflation Constants Table'!$E$1,E1439,E1439*(_xlfn.XLOOKUP($A1439,'Inflation Constants Table'!$A:$A,'Inflation Constants Table'!$B:$B,0))),0)</f>
        <v>0</v>
      </c>
      <c r="I1439" s="23">
        <f>ROUND(IF($A1439 ='Inflation Constants Table'!$E$1,F1439,F1439*(_xlfn.XLOOKUP($A1439,'Inflation Constants Table'!$A:$A,'Inflation Constants Table'!$B:$B,0))),0)</f>
        <v>4410</v>
      </c>
      <c r="J1439" s="23">
        <f>ROUND(IF($A1439 ='Inflation Constants Table'!$E$1,G1439,G1439*(_xlfn.XLOOKUP($A1439,'Inflation Constants Table'!$A:$A,'Inflation Constants Table'!$B:$B,0))),0)</f>
        <v>4410</v>
      </c>
      <c r="K1439" s="19">
        <f t="shared" si="68"/>
        <v>0</v>
      </c>
      <c r="L1439" s="73">
        <f>_xlfn.XLOOKUP(A1439,'SAPD GF as Pct of COSA GF'!A:A,'SAPD GF as Pct of COSA GF'!C:C)</f>
        <v>1682584782</v>
      </c>
      <c r="M1439" s="19">
        <f t="shared" si="69"/>
        <v>2.6209674823981618E-6</v>
      </c>
    </row>
    <row r="1440" spans="1:13">
      <c r="A1440">
        <v>2024</v>
      </c>
      <c r="B1440" s="25" t="s">
        <v>232</v>
      </c>
      <c r="C1440" s="25" t="s">
        <v>90</v>
      </c>
      <c r="D1440" s="25" t="s">
        <v>99</v>
      </c>
      <c r="F1440" s="17">
        <v>33917</v>
      </c>
      <c r="G1440" s="65">
        <f t="shared" si="67"/>
        <v>33917</v>
      </c>
      <c r="H1440" s="23">
        <f>ROUND(IF($A1440 ='Inflation Constants Table'!$E$1,E1440,E1440*(_xlfn.XLOOKUP($A1440,'Inflation Constants Table'!$A:$A,'Inflation Constants Table'!$B:$B,0))),0)</f>
        <v>0</v>
      </c>
      <c r="I1440" s="23">
        <f>ROUND(IF($A1440 ='Inflation Constants Table'!$E$1,F1440,F1440*(_xlfn.XLOOKUP($A1440,'Inflation Constants Table'!$A:$A,'Inflation Constants Table'!$B:$B,0))),0)</f>
        <v>35613</v>
      </c>
      <c r="J1440" s="23">
        <f>ROUND(IF($A1440 ='Inflation Constants Table'!$E$1,G1440,G1440*(_xlfn.XLOOKUP($A1440,'Inflation Constants Table'!$A:$A,'Inflation Constants Table'!$B:$B,0))),0)</f>
        <v>35613</v>
      </c>
      <c r="K1440" s="19">
        <f t="shared" si="68"/>
        <v>0</v>
      </c>
      <c r="L1440" s="73">
        <f>_xlfn.XLOOKUP(A1440,'SAPD GF as Pct of COSA GF'!A:A,'SAPD GF as Pct of COSA GF'!C:C)</f>
        <v>1682584782</v>
      </c>
      <c r="M1440" s="19">
        <f t="shared" si="69"/>
        <v>2.1165649648672502E-5</v>
      </c>
    </row>
    <row r="1441" spans="1:13">
      <c r="A1441">
        <v>2024</v>
      </c>
      <c r="B1441" s="25" t="s">
        <v>232</v>
      </c>
      <c r="C1441" s="25" t="s">
        <v>90</v>
      </c>
      <c r="D1441" s="25" t="s">
        <v>100</v>
      </c>
      <c r="F1441" s="17">
        <v>161416</v>
      </c>
      <c r="G1441" s="65">
        <f t="shared" si="67"/>
        <v>161416</v>
      </c>
      <c r="H1441" s="23">
        <f>ROUND(IF($A1441 ='Inflation Constants Table'!$E$1,E1441,E1441*(_xlfn.XLOOKUP($A1441,'Inflation Constants Table'!$A:$A,'Inflation Constants Table'!$B:$B,0))),0)</f>
        <v>0</v>
      </c>
      <c r="I1441" s="23">
        <f>ROUND(IF($A1441 ='Inflation Constants Table'!$E$1,F1441,F1441*(_xlfn.XLOOKUP($A1441,'Inflation Constants Table'!$A:$A,'Inflation Constants Table'!$B:$B,0))),0)</f>
        <v>169487</v>
      </c>
      <c r="J1441" s="23">
        <f>ROUND(IF($A1441 ='Inflation Constants Table'!$E$1,G1441,G1441*(_xlfn.XLOOKUP($A1441,'Inflation Constants Table'!$A:$A,'Inflation Constants Table'!$B:$B,0))),0)</f>
        <v>169487</v>
      </c>
      <c r="K1441" s="19">
        <f t="shared" si="68"/>
        <v>0</v>
      </c>
      <c r="L1441" s="73">
        <f>_xlfn.XLOOKUP(A1441,'SAPD GF as Pct of COSA GF'!A:A,'SAPD GF as Pct of COSA GF'!C:C)</f>
        <v>1682584782</v>
      </c>
      <c r="M1441" s="19">
        <f t="shared" si="69"/>
        <v>1.0073013961206741E-4</v>
      </c>
    </row>
    <row r="1442" spans="1:13">
      <c r="A1442">
        <v>2024</v>
      </c>
      <c r="B1442" s="25" t="s">
        <v>232</v>
      </c>
      <c r="C1442" s="25" t="s">
        <v>90</v>
      </c>
      <c r="D1442" s="25" t="s">
        <v>102</v>
      </c>
      <c r="F1442" s="17">
        <v>2114</v>
      </c>
      <c r="G1442" s="65">
        <f t="shared" si="67"/>
        <v>2114</v>
      </c>
      <c r="H1442" s="23">
        <f>ROUND(IF($A1442 ='Inflation Constants Table'!$E$1,E1442,E1442*(_xlfn.XLOOKUP($A1442,'Inflation Constants Table'!$A:$A,'Inflation Constants Table'!$B:$B,0))),0)</f>
        <v>0</v>
      </c>
      <c r="I1442" s="23">
        <f>ROUND(IF($A1442 ='Inflation Constants Table'!$E$1,F1442,F1442*(_xlfn.XLOOKUP($A1442,'Inflation Constants Table'!$A:$A,'Inflation Constants Table'!$B:$B,0))),0)</f>
        <v>2220</v>
      </c>
      <c r="J1442" s="23">
        <f>ROUND(IF($A1442 ='Inflation Constants Table'!$E$1,G1442,G1442*(_xlfn.XLOOKUP($A1442,'Inflation Constants Table'!$A:$A,'Inflation Constants Table'!$B:$B,0))),0)</f>
        <v>2220</v>
      </c>
      <c r="K1442" s="19">
        <f t="shared" si="68"/>
        <v>0</v>
      </c>
      <c r="L1442" s="73">
        <f>_xlfn.XLOOKUP(A1442,'SAPD GF as Pct of COSA GF'!A:A,'SAPD GF as Pct of COSA GF'!C:C)</f>
        <v>1682584782</v>
      </c>
      <c r="M1442" s="19">
        <f t="shared" si="69"/>
        <v>1.3193985965813875E-6</v>
      </c>
    </row>
    <row r="1443" spans="1:13">
      <c r="A1443">
        <v>2024</v>
      </c>
      <c r="B1443" s="25" t="s">
        <v>232</v>
      </c>
      <c r="C1443" s="25" t="s">
        <v>90</v>
      </c>
      <c r="D1443" s="25" t="s">
        <v>104</v>
      </c>
      <c r="F1443" s="17">
        <v>26811</v>
      </c>
      <c r="G1443" s="65">
        <f t="shared" si="67"/>
        <v>26811</v>
      </c>
      <c r="H1443" s="23">
        <f>ROUND(IF($A1443 ='Inflation Constants Table'!$E$1,E1443,E1443*(_xlfn.XLOOKUP($A1443,'Inflation Constants Table'!$A:$A,'Inflation Constants Table'!$B:$B,0))),0)</f>
        <v>0</v>
      </c>
      <c r="I1443" s="23">
        <f>ROUND(IF($A1443 ='Inflation Constants Table'!$E$1,F1443,F1443*(_xlfn.XLOOKUP($A1443,'Inflation Constants Table'!$A:$A,'Inflation Constants Table'!$B:$B,0))),0)</f>
        <v>28152</v>
      </c>
      <c r="J1443" s="23">
        <f>ROUND(IF($A1443 ='Inflation Constants Table'!$E$1,G1443,G1443*(_xlfn.XLOOKUP($A1443,'Inflation Constants Table'!$A:$A,'Inflation Constants Table'!$B:$B,0))),0)</f>
        <v>28152</v>
      </c>
      <c r="K1443" s="19">
        <f t="shared" si="68"/>
        <v>0</v>
      </c>
      <c r="L1443" s="73">
        <f>_xlfn.XLOOKUP(A1443,'SAPD GF as Pct of COSA GF'!A:A,'SAPD GF as Pct of COSA GF'!C:C)</f>
        <v>1682584782</v>
      </c>
      <c r="M1443" s="19">
        <f t="shared" si="69"/>
        <v>1.6731400581513164E-5</v>
      </c>
    </row>
    <row r="1444" spans="1:13">
      <c r="A1444">
        <v>2024</v>
      </c>
      <c r="B1444" s="25" t="s">
        <v>232</v>
      </c>
      <c r="C1444" s="25" t="s">
        <v>90</v>
      </c>
      <c r="D1444" s="25" t="s">
        <v>122</v>
      </c>
      <c r="F1444" s="17">
        <v>289153</v>
      </c>
      <c r="G1444" s="65">
        <f t="shared" si="67"/>
        <v>289153</v>
      </c>
      <c r="H1444" s="23">
        <f>ROUND(IF($A1444 ='Inflation Constants Table'!$E$1,E1444,E1444*(_xlfn.XLOOKUP($A1444,'Inflation Constants Table'!$A:$A,'Inflation Constants Table'!$B:$B,0))),0)</f>
        <v>0</v>
      </c>
      <c r="I1444" s="23">
        <f>ROUND(IF($A1444 ='Inflation Constants Table'!$E$1,F1444,F1444*(_xlfn.XLOOKUP($A1444,'Inflation Constants Table'!$A:$A,'Inflation Constants Table'!$B:$B,0))),0)</f>
        <v>303611</v>
      </c>
      <c r="J1444" s="23">
        <f>ROUND(IF($A1444 ='Inflation Constants Table'!$E$1,G1444,G1444*(_xlfn.XLOOKUP($A1444,'Inflation Constants Table'!$A:$A,'Inflation Constants Table'!$B:$B,0))),0)</f>
        <v>303611</v>
      </c>
      <c r="K1444" s="19">
        <f t="shared" si="68"/>
        <v>0</v>
      </c>
      <c r="L1444" s="73">
        <f>_xlfn.XLOOKUP(A1444,'SAPD GF as Pct of COSA GF'!A:A,'SAPD GF as Pct of COSA GF'!C:C)</f>
        <v>1682584782</v>
      </c>
      <c r="M1444" s="19">
        <f t="shared" si="69"/>
        <v>1.8044321049850076E-4</v>
      </c>
    </row>
    <row r="1445" spans="1:13">
      <c r="A1445">
        <v>2024</v>
      </c>
      <c r="B1445" s="25" t="s">
        <v>232</v>
      </c>
      <c r="C1445" s="25" t="s">
        <v>90</v>
      </c>
      <c r="D1445" s="25" t="s">
        <v>230</v>
      </c>
      <c r="F1445" s="17">
        <v>22200</v>
      </c>
      <c r="G1445" s="65">
        <f t="shared" si="67"/>
        <v>22200</v>
      </c>
      <c r="H1445" s="23">
        <f>ROUND(IF($A1445 ='Inflation Constants Table'!$E$1,E1445,E1445*(_xlfn.XLOOKUP($A1445,'Inflation Constants Table'!$A:$A,'Inflation Constants Table'!$B:$B,0))),0)</f>
        <v>0</v>
      </c>
      <c r="I1445" s="23">
        <f>ROUND(IF($A1445 ='Inflation Constants Table'!$E$1,F1445,F1445*(_xlfn.XLOOKUP($A1445,'Inflation Constants Table'!$A:$A,'Inflation Constants Table'!$B:$B,0))),0)</f>
        <v>23310</v>
      </c>
      <c r="J1445" s="23">
        <f>ROUND(IF($A1445 ='Inflation Constants Table'!$E$1,G1445,G1445*(_xlfn.XLOOKUP($A1445,'Inflation Constants Table'!$A:$A,'Inflation Constants Table'!$B:$B,0))),0)</f>
        <v>23310</v>
      </c>
      <c r="K1445" s="19">
        <f t="shared" si="68"/>
        <v>0</v>
      </c>
      <c r="L1445" s="73">
        <f>_xlfn.XLOOKUP(A1445,'SAPD GF as Pct of COSA GF'!A:A,'SAPD GF as Pct of COSA GF'!C:C)</f>
        <v>1682584782</v>
      </c>
      <c r="M1445" s="19">
        <f t="shared" si="69"/>
        <v>1.385368526410457E-5</v>
      </c>
    </row>
    <row r="1446" spans="1:13">
      <c r="A1446">
        <v>2024</v>
      </c>
      <c r="B1446" s="25" t="s">
        <v>232</v>
      </c>
      <c r="C1446" s="25" t="s">
        <v>90</v>
      </c>
      <c r="D1446" s="25" t="s">
        <v>126</v>
      </c>
      <c r="F1446" s="17">
        <v>411442</v>
      </c>
      <c r="G1446" s="65">
        <f t="shared" si="67"/>
        <v>411442</v>
      </c>
      <c r="H1446" s="23">
        <f>ROUND(IF($A1446 ='Inflation Constants Table'!$E$1,E1446,E1446*(_xlfn.XLOOKUP($A1446,'Inflation Constants Table'!$A:$A,'Inflation Constants Table'!$B:$B,0))),0)</f>
        <v>0</v>
      </c>
      <c r="I1446" s="23">
        <f>ROUND(IF($A1446 ='Inflation Constants Table'!$E$1,F1446,F1446*(_xlfn.XLOOKUP($A1446,'Inflation Constants Table'!$A:$A,'Inflation Constants Table'!$B:$B,0))),0)</f>
        <v>432014</v>
      </c>
      <c r="J1446" s="23">
        <f>ROUND(IF($A1446 ='Inflation Constants Table'!$E$1,G1446,G1446*(_xlfn.XLOOKUP($A1446,'Inflation Constants Table'!$A:$A,'Inflation Constants Table'!$B:$B,0))),0)</f>
        <v>432014</v>
      </c>
      <c r="K1446" s="19">
        <f t="shared" si="68"/>
        <v>0</v>
      </c>
      <c r="L1446" s="73">
        <f>_xlfn.XLOOKUP(A1446,'SAPD GF as Pct of COSA GF'!A:A,'SAPD GF as Pct of COSA GF'!C:C)</f>
        <v>1682584782</v>
      </c>
      <c r="M1446" s="19">
        <f t="shared" si="69"/>
        <v>2.5675615554212233E-4</v>
      </c>
    </row>
    <row r="1447" spans="1:13">
      <c r="A1447">
        <v>2024</v>
      </c>
      <c r="B1447" s="25" t="s">
        <v>232</v>
      </c>
      <c r="C1447" s="25" t="s">
        <v>90</v>
      </c>
      <c r="D1447" s="25" t="s">
        <v>127</v>
      </c>
      <c r="F1447" s="17">
        <v>42034</v>
      </c>
      <c r="G1447" s="65">
        <f t="shared" si="67"/>
        <v>42034</v>
      </c>
      <c r="H1447" s="23">
        <f>ROUND(IF($A1447 ='Inflation Constants Table'!$E$1,E1447,E1447*(_xlfn.XLOOKUP($A1447,'Inflation Constants Table'!$A:$A,'Inflation Constants Table'!$B:$B,0))),0)</f>
        <v>0</v>
      </c>
      <c r="I1447" s="23">
        <f>ROUND(IF($A1447 ='Inflation Constants Table'!$E$1,F1447,F1447*(_xlfn.XLOOKUP($A1447,'Inflation Constants Table'!$A:$A,'Inflation Constants Table'!$B:$B,0))),0)</f>
        <v>44136</v>
      </c>
      <c r="J1447" s="23">
        <f>ROUND(IF($A1447 ='Inflation Constants Table'!$E$1,G1447,G1447*(_xlfn.XLOOKUP($A1447,'Inflation Constants Table'!$A:$A,'Inflation Constants Table'!$B:$B,0))),0)</f>
        <v>44136</v>
      </c>
      <c r="K1447" s="19">
        <f t="shared" si="68"/>
        <v>0</v>
      </c>
      <c r="L1447" s="73">
        <f>_xlfn.XLOOKUP(A1447,'SAPD GF as Pct of COSA GF'!A:A,'SAPD GF as Pct of COSA GF'!C:C)</f>
        <v>1682584782</v>
      </c>
      <c r="M1447" s="19">
        <f t="shared" si="69"/>
        <v>2.6231070476899155E-5</v>
      </c>
    </row>
    <row r="1448" spans="1:13">
      <c r="A1448">
        <v>2024</v>
      </c>
      <c r="B1448" s="25" t="s">
        <v>232</v>
      </c>
      <c r="C1448" s="25" t="s">
        <v>90</v>
      </c>
      <c r="D1448" s="25" t="s">
        <v>129</v>
      </c>
      <c r="F1448" s="17">
        <v>-112612</v>
      </c>
      <c r="G1448" s="65">
        <f t="shared" si="67"/>
        <v>-112612</v>
      </c>
      <c r="H1448" s="23">
        <f>ROUND(IF($A1448 ='Inflation Constants Table'!$E$1,E1448,E1448*(_xlfn.XLOOKUP($A1448,'Inflation Constants Table'!$A:$A,'Inflation Constants Table'!$B:$B,0))),0)</f>
        <v>0</v>
      </c>
      <c r="I1448" s="23">
        <f>ROUND(IF($A1448 ='Inflation Constants Table'!$E$1,F1448,F1448*(_xlfn.XLOOKUP($A1448,'Inflation Constants Table'!$A:$A,'Inflation Constants Table'!$B:$B,0))),0)</f>
        <v>-118243</v>
      </c>
      <c r="J1448" s="23">
        <f>ROUND(IF($A1448 ='Inflation Constants Table'!$E$1,G1448,G1448*(_xlfn.XLOOKUP($A1448,'Inflation Constants Table'!$A:$A,'Inflation Constants Table'!$B:$B,0))),0)</f>
        <v>-118243</v>
      </c>
      <c r="K1448" s="19">
        <f t="shared" si="68"/>
        <v>0</v>
      </c>
      <c r="L1448" s="73">
        <f>_xlfn.XLOOKUP(A1448,'SAPD GF as Pct of COSA GF'!A:A,'SAPD GF as Pct of COSA GF'!C:C)</f>
        <v>1682584782</v>
      </c>
      <c r="M1448" s="19">
        <f t="shared" si="69"/>
        <v>-7.0274616331339194E-5</v>
      </c>
    </row>
    <row r="1449" spans="1:13">
      <c r="A1449">
        <v>2024</v>
      </c>
      <c r="B1449" s="25" t="s">
        <v>232</v>
      </c>
      <c r="C1449" s="25" t="s">
        <v>90</v>
      </c>
      <c r="D1449" s="25" t="s">
        <v>220</v>
      </c>
      <c r="F1449" s="17">
        <v>0</v>
      </c>
      <c r="G1449" s="65">
        <f t="shared" si="67"/>
        <v>0</v>
      </c>
      <c r="H1449" s="23">
        <f>ROUND(IF($A1449 ='Inflation Constants Table'!$E$1,E1449,E1449*(_xlfn.XLOOKUP($A1449,'Inflation Constants Table'!$A:$A,'Inflation Constants Table'!$B:$B,0))),0)</f>
        <v>0</v>
      </c>
      <c r="I1449" s="23">
        <f>ROUND(IF($A1449 ='Inflation Constants Table'!$E$1,F1449,F1449*(_xlfn.XLOOKUP($A1449,'Inflation Constants Table'!$A:$A,'Inflation Constants Table'!$B:$B,0))),0)</f>
        <v>0</v>
      </c>
      <c r="J1449" s="23">
        <f>ROUND(IF($A1449 ='Inflation Constants Table'!$E$1,G1449,G1449*(_xlfn.XLOOKUP($A1449,'Inflation Constants Table'!$A:$A,'Inflation Constants Table'!$B:$B,0))),0)</f>
        <v>0</v>
      </c>
      <c r="K1449" s="19">
        <f t="shared" si="68"/>
        <v>0</v>
      </c>
      <c r="L1449" s="73">
        <f>_xlfn.XLOOKUP(A1449,'SAPD GF as Pct of COSA GF'!A:A,'SAPD GF as Pct of COSA GF'!C:C)</f>
        <v>1682584782</v>
      </c>
      <c r="M1449" s="19">
        <f t="shared" si="69"/>
        <v>0</v>
      </c>
    </row>
    <row r="1450" spans="1:13">
      <c r="A1450">
        <v>2024</v>
      </c>
      <c r="B1450" s="25" t="s">
        <v>232</v>
      </c>
      <c r="C1450" s="25" t="s">
        <v>90</v>
      </c>
      <c r="D1450" s="25" t="s">
        <v>128</v>
      </c>
      <c r="F1450" s="17">
        <v>129408</v>
      </c>
      <c r="G1450" s="65">
        <f t="shared" si="67"/>
        <v>129408</v>
      </c>
      <c r="H1450" s="23">
        <f>ROUND(IF($A1450 ='Inflation Constants Table'!$E$1,E1450,E1450*(_xlfn.XLOOKUP($A1450,'Inflation Constants Table'!$A:$A,'Inflation Constants Table'!$B:$B,0))),0)</f>
        <v>0</v>
      </c>
      <c r="I1450" s="23">
        <f>ROUND(IF($A1450 ='Inflation Constants Table'!$E$1,F1450,F1450*(_xlfn.XLOOKUP($A1450,'Inflation Constants Table'!$A:$A,'Inflation Constants Table'!$B:$B,0))),0)</f>
        <v>135878</v>
      </c>
      <c r="J1450" s="23">
        <f>ROUND(IF($A1450 ='Inflation Constants Table'!$E$1,G1450,G1450*(_xlfn.XLOOKUP($A1450,'Inflation Constants Table'!$A:$A,'Inflation Constants Table'!$B:$B,0))),0)</f>
        <v>135878</v>
      </c>
      <c r="K1450" s="19">
        <f t="shared" si="68"/>
        <v>0</v>
      </c>
      <c r="L1450" s="73">
        <f>_xlfn.XLOOKUP(A1450,'SAPD GF as Pct of COSA GF'!A:A,'SAPD GF as Pct of COSA GF'!C:C)</f>
        <v>1682584782</v>
      </c>
      <c r="M1450" s="19">
        <f t="shared" si="69"/>
        <v>8.0755514642471076E-5</v>
      </c>
    </row>
    <row r="1451" spans="1:13">
      <c r="A1451">
        <v>2024</v>
      </c>
      <c r="B1451" s="25" t="s">
        <v>232</v>
      </c>
      <c r="C1451" s="25" t="s">
        <v>130</v>
      </c>
      <c r="D1451" s="25" t="s">
        <v>132</v>
      </c>
      <c r="F1451" s="17">
        <v>884825</v>
      </c>
      <c r="G1451" s="65">
        <f t="shared" si="67"/>
        <v>884825</v>
      </c>
      <c r="H1451" s="23">
        <f>ROUND(IF($A1451 ='Inflation Constants Table'!$E$1,E1451,E1451*(_xlfn.XLOOKUP($A1451,'Inflation Constants Table'!$A:$A,'Inflation Constants Table'!$B:$B,0))),0)</f>
        <v>0</v>
      </c>
      <c r="I1451" s="23">
        <f>ROUND(IF($A1451 ='Inflation Constants Table'!$E$1,F1451,F1451*(_xlfn.XLOOKUP($A1451,'Inflation Constants Table'!$A:$A,'Inflation Constants Table'!$B:$B,0))),0)</f>
        <v>929066</v>
      </c>
      <c r="J1451" s="23">
        <f>ROUND(IF($A1451 ='Inflation Constants Table'!$E$1,G1451,G1451*(_xlfn.XLOOKUP($A1451,'Inflation Constants Table'!$A:$A,'Inflation Constants Table'!$B:$B,0))),0)</f>
        <v>929066</v>
      </c>
      <c r="K1451" s="19">
        <f t="shared" si="68"/>
        <v>0</v>
      </c>
      <c r="L1451" s="73">
        <f>_xlfn.XLOOKUP(A1451,'SAPD GF as Pct of COSA GF'!A:A,'SAPD GF as Pct of COSA GF'!C:C)</f>
        <v>1682584782</v>
      </c>
      <c r="M1451" s="19">
        <f t="shared" si="69"/>
        <v>5.5216593537454211E-4</v>
      </c>
    </row>
    <row r="1452" spans="1:13">
      <c r="A1452">
        <v>2024</v>
      </c>
      <c r="B1452" s="25" t="s">
        <v>232</v>
      </c>
      <c r="C1452" s="25" t="s">
        <v>130</v>
      </c>
      <c r="D1452" s="25" t="s">
        <v>139</v>
      </c>
      <c r="F1452" s="17">
        <v>0</v>
      </c>
      <c r="G1452" s="65">
        <f t="shared" si="67"/>
        <v>0</v>
      </c>
      <c r="H1452" s="23">
        <f>ROUND(IF($A1452 ='Inflation Constants Table'!$E$1,E1452,E1452*(_xlfn.XLOOKUP($A1452,'Inflation Constants Table'!$A:$A,'Inflation Constants Table'!$B:$B,0))),0)</f>
        <v>0</v>
      </c>
      <c r="I1452" s="23">
        <f>ROUND(IF($A1452 ='Inflation Constants Table'!$E$1,F1452,F1452*(_xlfn.XLOOKUP($A1452,'Inflation Constants Table'!$A:$A,'Inflation Constants Table'!$B:$B,0))),0)</f>
        <v>0</v>
      </c>
      <c r="J1452" s="23">
        <f>ROUND(IF($A1452 ='Inflation Constants Table'!$E$1,G1452,G1452*(_xlfn.XLOOKUP($A1452,'Inflation Constants Table'!$A:$A,'Inflation Constants Table'!$B:$B,0))),0)</f>
        <v>0</v>
      </c>
      <c r="K1452" s="19">
        <f t="shared" si="68"/>
        <v>0</v>
      </c>
      <c r="L1452" s="73">
        <f>_xlfn.XLOOKUP(A1452,'SAPD GF as Pct of COSA GF'!A:A,'SAPD GF as Pct of COSA GF'!C:C)</f>
        <v>1682584782</v>
      </c>
      <c r="M1452" s="19">
        <f t="shared" si="69"/>
        <v>0</v>
      </c>
    </row>
    <row r="1453" spans="1:13">
      <c r="A1453">
        <v>2024</v>
      </c>
      <c r="B1453" s="25" t="s">
        <v>232</v>
      </c>
      <c r="C1453" s="25" t="s">
        <v>130</v>
      </c>
      <c r="D1453" s="25" t="s">
        <v>140</v>
      </c>
      <c r="F1453" s="17">
        <v>10192</v>
      </c>
      <c r="G1453" s="65">
        <f t="shared" si="67"/>
        <v>10192</v>
      </c>
      <c r="H1453" s="23">
        <f>ROUND(IF($A1453 ='Inflation Constants Table'!$E$1,E1453,E1453*(_xlfn.XLOOKUP($A1453,'Inflation Constants Table'!$A:$A,'Inflation Constants Table'!$B:$B,0))),0)</f>
        <v>0</v>
      </c>
      <c r="I1453" s="23">
        <f>ROUND(IF($A1453 ='Inflation Constants Table'!$E$1,F1453,F1453*(_xlfn.XLOOKUP($A1453,'Inflation Constants Table'!$A:$A,'Inflation Constants Table'!$B:$B,0))),0)</f>
        <v>10702</v>
      </c>
      <c r="J1453" s="23">
        <f>ROUND(IF($A1453 ='Inflation Constants Table'!$E$1,G1453,G1453*(_xlfn.XLOOKUP($A1453,'Inflation Constants Table'!$A:$A,'Inflation Constants Table'!$B:$B,0))),0)</f>
        <v>10702</v>
      </c>
      <c r="K1453" s="19">
        <f t="shared" si="68"/>
        <v>0</v>
      </c>
      <c r="L1453" s="73">
        <f>_xlfn.XLOOKUP(A1453,'SAPD GF as Pct of COSA GF'!A:A,'SAPD GF as Pct of COSA GF'!C:C)</f>
        <v>1682584782</v>
      </c>
      <c r="M1453" s="19">
        <f t="shared" si="69"/>
        <v>6.3604521534297344E-6</v>
      </c>
    </row>
    <row r="1454" spans="1:13">
      <c r="A1454">
        <v>2024</v>
      </c>
      <c r="B1454" s="25" t="s">
        <v>232</v>
      </c>
      <c r="C1454" s="25" t="s">
        <v>130</v>
      </c>
      <c r="D1454" s="25" t="s">
        <v>146</v>
      </c>
      <c r="F1454" s="17">
        <v>18731</v>
      </c>
      <c r="G1454" s="65">
        <f t="shared" si="67"/>
        <v>18731</v>
      </c>
      <c r="H1454" s="23">
        <f>ROUND(IF($A1454 ='Inflation Constants Table'!$E$1,E1454,E1454*(_xlfn.XLOOKUP($A1454,'Inflation Constants Table'!$A:$A,'Inflation Constants Table'!$B:$B,0))),0)</f>
        <v>0</v>
      </c>
      <c r="I1454" s="23">
        <f>ROUND(IF($A1454 ='Inflation Constants Table'!$E$1,F1454,F1454*(_xlfn.XLOOKUP($A1454,'Inflation Constants Table'!$A:$A,'Inflation Constants Table'!$B:$B,0))),0)</f>
        <v>19668</v>
      </c>
      <c r="J1454" s="23">
        <f>ROUND(IF($A1454 ='Inflation Constants Table'!$E$1,G1454,G1454*(_xlfn.XLOOKUP($A1454,'Inflation Constants Table'!$A:$A,'Inflation Constants Table'!$B:$B,0))),0)</f>
        <v>19668</v>
      </c>
      <c r="K1454" s="19">
        <f t="shared" si="68"/>
        <v>0</v>
      </c>
      <c r="L1454" s="73">
        <f>_xlfn.XLOOKUP(A1454,'SAPD GF as Pct of COSA GF'!A:A,'SAPD GF as Pct of COSA GF'!C:C)</f>
        <v>1682584782</v>
      </c>
      <c r="M1454" s="19">
        <f t="shared" si="69"/>
        <v>1.1689158377280509E-5</v>
      </c>
    </row>
    <row r="1455" spans="1:13">
      <c r="A1455">
        <v>2024</v>
      </c>
      <c r="B1455" s="25" t="s">
        <v>232</v>
      </c>
      <c r="C1455" s="25" t="s">
        <v>130</v>
      </c>
      <c r="D1455" s="25" t="s">
        <v>147</v>
      </c>
      <c r="F1455" s="17">
        <v>129564</v>
      </c>
      <c r="G1455" s="65">
        <f t="shared" si="67"/>
        <v>129564</v>
      </c>
      <c r="H1455" s="23">
        <f>ROUND(IF($A1455 ='Inflation Constants Table'!$E$1,E1455,E1455*(_xlfn.XLOOKUP($A1455,'Inflation Constants Table'!$A:$A,'Inflation Constants Table'!$B:$B,0))),0)</f>
        <v>0</v>
      </c>
      <c r="I1455" s="23">
        <f>ROUND(IF($A1455 ='Inflation Constants Table'!$E$1,F1455,F1455*(_xlfn.XLOOKUP($A1455,'Inflation Constants Table'!$A:$A,'Inflation Constants Table'!$B:$B,0))),0)</f>
        <v>136042</v>
      </c>
      <c r="J1455" s="23">
        <f>ROUND(IF($A1455 ='Inflation Constants Table'!$E$1,G1455,G1455*(_xlfn.XLOOKUP($A1455,'Inflation Constants Table'!$A:$A,'Inflation Constants Table'!$B:$B,0))),0)</f>
        <v>136042</v>
      </c>
      <c r="K1455" s="19">
        <f t="shared" si="68"/>
        <v>0</v>
      </c>
      <c r="L1455" s="73">
        <f>_xlfn.XLOOKUP(A1455,'SAPD GF as Pct of COSA GF'!A:A,'SAPD GF as Pct of COSA GF'!C:C)</f>
        <v>1682584782</v>
      </c>
      <c r="M1455" s="19">
        <f t="shared" si="69"/>
        <v>8.0852983727984289E-5</v>
      </c>
    </row>
    <row r="1456" spans="1:13">
      <c r="A1456">
        <v>2024</v>
      </c>
      <c r="B1456" s="25" t="s">
        <v>232</v>
      </c>
      <c r="C1456" s="25" t="s">
        <v>130</v>
      </c>
      <c r="D1456" s="25" t="s">
        <v>149</v>
      </c>
      <c r="F1456" s="17">
        <v>5160</v>
      </c>
      <c r="G1456" s="65">
        <f t="shared" si="67"/>
        <v>5160</v>
      </c>
      <c r="H1456" s="23">
        <f>ROUND(IF($A1456 ='Inflation Constants Table'!$E$1,E1456,E1456*(_xlfn.XLOOKUP($A1456,'Inflation Constants Table'!$A:$A,'Inflation Constants Table'!$B:$B,0))),0)</f>
        <v>0</v>
      </c>
      <c r="I1456" s="23">
        <f>ROUND(IF($A1456 ='Inflation Constants Table'!$E$1,F1456,F1456*(_xlfn.XLOOKUP($A1456,'Inflation Constants Table'!$A:$A,'Inflation Constants Table'!$B:$B,0))),0)</f>
        <v>5418</v>
      </c>
      <c r="J1456" s="23">
        <f>ROUND(IF($A1456 ='Inflation Constants Table'!$E$1,G1456,G1456*(_xlfn.XLOOKUP($A1456,'Inflation Constants Table'!$A:$A,'Inflation Constants Table'!$B:$B,0))),0)</f>
        <v>5418</v>
      </c>
      <c r="K1456" s="19">
        <f t="shared" si="68"/>
        <v>0</v>
      </c>
      <c r="L1456" s="73">
        <f>_xlfn.XLOOKUP(A1456,'SAPD GF as Pct of COSA GF'!A:A,'SAPD GF as Pct of COSA GF'!C:C)</f>
        <v>1682584782</v>
      </c>
      <c r="M1456" s="19">
        <f t="shared" si="69"/>
        <v>3.2200457640891702E-6</v>
      </c>
    </row>
    <row r="1457" spans="1:13">
      <c r="A1457">
        <v>2024</v>
      </c>
      <c r="B1457" s="25" t="s">
        <v>232</v>
      </c>
      <c r="C1457" s="25" t="s">
        <v>130</v>
      </c>
      <c r="D1457" s="25" t="s">
        <v>153</v>
      </c>
      <c r="F1457" s="17">
        <v>19351</v>
      </c>
      <c r="G1457" s="65">
        <f t="shared" si="67"/>
        <v>19351</v>
      </c>
      <c r="H1457" s="23">
        <f>ROUND(IF($A1457 ='Inflation Constants Table'!$E$1,E1457,E1457*(_xlfn.XLOOKUP($A1457,'Inflation Constants Table'!$A:$A,'Inflation Constants Table'!$B:$B,0))),0)</f>
        <v>0</v>
      </c>
      <c r="I1457" s="23">
        <f>ROUND(IF($A1457 ='Inflation Constants Table'!$E$1,F1457,F1457*(_xlfn.XLOOKUP($A1457,'Inflation Constants Table'!$A:$A,'Inflation Constants Table'!$B:$B,0))),0)</f>
        <v>20319</v>
      </c>
      <c r="J1457" s="23">
        <f>ROUND(IF($A1457 ='Inflation Constants Table'!$E$1,G1457,G1457*(_xlfn.XLOOKUP($A1457,'Inflation Constants Table'!$A:$A,'Inflation Constants Table'!$B:$B,0))),0)</f>
        <v>20319</v>
      </c>
      <c r="K1457" s="19">
        <f t="shared" si="68"/>
        <v>0</v>
      </c>
      <c r="L1457" s="73">
        <f>_xlfn.XLOOKUP(A1457,'SAPD GF as Pct of COSA GF'!A:A,'SAPD GF as Pct of COSA GF'!C:C)</f>
        <v>1682584782</v>
      </c>
      <c r="M1457" s="19">
        <f t="shared" si="69"/>
        <v>1.207606310087262E-5</v>
      </c>
    </row>
    <row r="1458" spans="1:13">
      <c r="A1458">
        <v>2024</v>
      </c>
      <c r="B1458" s="25" t="s">
        <v>232</v>
      </c>
      <c r="C1458" s="25" t="s">
        <v>159</v>
      </c>
      <c r="D1458" s="25" t="s">
        <v>164</v>
      </c>
      <c r="F1458" s="17">
        <v>13872</v>
      </c>
      <c r="G1458" s="65">
        <f t="shared" si="67"/>
        <v>13872</v>
      </c>
      <c r="H1458" s="23">
        <f>ROUND(IF($A1458 ='Inflation Constants Table'!$E$1,E1458,E1458*(_xlfn.XLOOKUP($A1458,'Inflation Constants Table'!$A:$A,'Inflation Constants Table'!$B:$B,0))),0)</f>
        <v>0</v>
      </c>
      <c r="I1458" s="23">
        <f>ROUND(IF($A1458 ='Inflation Constants Table'!$E$1,F1458,F1458*(_xlfn.XLOOKUP($A1458,'Inflation Constants Table'!$A:$A,'Inflation Constants Table'!$B:$B,0))),0)</f>
        <v>14566</v>
      </c>
      <c r="J1458" s="23">
        <f>ROUND(IF($A1458 ='Inflation Constants Table'!$E$1,G1458,G1458*(_xlfn.XLOOKUP($A1458,'Inflation Constants Table'!$A:$A,'Inflation Constants Table'!$B:$B,0))),0)</f>
        <v>14566</v>
      </c>
      <c r="K1458" s="19">
        <f t="shared" si="68"/>
        <v>0</v>
      </c>
      <c r="L1458" s="73">
        <f>_xlfn.XLOOKUP(A1458,'SAPD GF as Pct of COSA GF'!A:A,'SAPD GF as Pct of COSA GF'!C:C)</f>
        <v>1682584782</v>
      </c>
      <c r="M1458" s="19">
        <f t="shared" si="69"/>
        <v>8.6569188999119327E-6</v>
      </c>
    </row>
    <row r="1459" spans="1:13">
      <c r="A1459">
        <v>2024</v>
      </c>
      <c r="B1459" s="25" t="s">
        <v>232</v>
      </c>
      <c r="C1459" s="25" t="s">
        <v>159</v>
      </c>
      <c r="D1459" s="25" t="s">
        <v>165</v>
      </c>
      <c r="F1459" s="17">
        <v>4000</v>
      </c>
      <c r="G1459" s="65">
        <f t="shared" si="67"/>
        <v>4000</v>
      </c>
      <c r="H1459" s="23">
        <f>ROUND(IF($A1459 ='Inflation Constants Table'!$E$1,E1459,E1459*(_xlfn.XLOOKUP($A1459,'Inflation Constants Table'!$A:$A,'Inflation Constants Table'!$B:$B,0))),0)</f>
        <v>0</v>
      </c>
      <c r="I1459" s="23">
        <f>ROUND(IF($A1459 ='Inflation Constants Table'!$E$1,F1459,F1459*(_xlfn.XLOOKUP($A1459,'Inflation Constants Table'!$A:$A,'Inflation Constants Table'!$B:$B,0))),0)</f>
        <v>4200</v>
      </c>
      <c r="J1459" s="23">
        <f>ROUND(IF($A1459 ='Inflation Constants Table'!$E$1,G1459,G1459*(_xlfn.XLOOKUP($A1459,'Inflation Constants Table'!$A:$A,'Inflation Constants Table'!$B:$B,0))),0)</f>
        <v>4200</v>
      </c>
      <c r="K1459" s="19">
        <f t="shared" si="68"/>
        <v>0</v>
      </c>
      <c r="L1459" s="73">
        <f>_xlfn.XLOOKUP(A1459,'SAPD GF as Pct of COSA GF'!A:A,'SAPD GF as Pct of COSA GF'!C:C)</f>
        <v>1682584782</v>
      </c>
      <c r="M1459" s="19">
        <f t="shared" si="69"/>
        <v>2.4961595070458686E-6</v>
      </c>
    </row>
    <row r="1460" spans="1:13">
      <c r="A1460">
        <v>2024</v>
      </c>
      <c r="B1460" s="25" t="s">
        <v>232</v>
      </c>
      <c r="C1460" s="25" t="s">
        <v>159</v>
      </c>
      <c r="D1460" s="25" t="s">
        <v>166</v>
      </c>
      <c r="F1460" s="17">
        <v>1300</v>
      </c>
      <c r="G1460" s="65">
        <f t="shared" si="67"/>
        <v>1300</v>
      </c>
      <c r="H1460" s="23">
        <f>ROUND(IF($A1460 ='Inflation Constants Table'!$E$1,E1460,E1460*(_xlfn.XLOOKUP($A1460,'Inflation Constants Table'!$A:$A,'Inflation Constants Table'!$B:$B,0))),0)</f>
        <v>0</v>
      </c>
      <c r="I1460" s="23">
        <f>ROUND(IF($A1460 ='Inflation Constants Table'!$E$1,F1460,F1460*(_xlfn.XLOOKUP($A1460,'Inflation Constants Table'!$A:$A,'Inflation Constants Table'!$B:$B,0))),0)</f>
        <v>1365</v>
      </c>
      <c r="J1460" s="23">
        <f>ROUND(IF($A1460 ='Inflation Constants Table'!$E$1,G1460,G1460*(_xlfn.XLOOKUP($A1460,'Inflation Constants Table'!$A:$A,'Inflation Constants Table'!$B:$B,0))),0)</f>
        <v>1365</v>
      </c>
      <c r="K1460" s="19">
        <f t="shared" si="68"/>
        <v>0</v>
      </c>
      <c r="L1460" s="73">
        <f>_xlfn.XLOOKUP(A1460,'SAPD GF as Pct of COSA GF'!A:A,'SAPD GF as Pct of COSA GF'!C:C)</f>
        <v>1682584782</v>
      </c>
      <c r="M1460" s="19">
        <f t="shared" si="69"/>
        <v>8.1125183978990721E-7</v>
      </c>
    </row>
    <row r="1461" spans="1:13">
      <c r="A1461">
        <v>2024</v>
      </c>
      <c r="B1461" s="25" t="s">
        <v>232</v>
      </c>
      <c r="C1461" s="25" t="s">
        <v>159</v>
      </c>
      <c r="D1461" s="25" t="s">
        <v>167</v>
      </c>
      <c r="F1461" s="17">
        <v>500</v>
      </c>
      <c r="G1461" s="65">
        <f t="shared" si="67"/>
        <v>500</v>
      </c>
      <c r="H1461" s="23">
        <f>ROUND(IF($A1461 ='Inflation Constants Table'!$E$1,E1461,E1461*(_xlfn.XLOOKUP($A1461,'Inflation Constants Table'!$A:$A,'Inflation Constants Table'!$B:$B,0))),0)</f>
        <v>0</v>
      </c>
      <c r="I1461" s="23">
        <f>ROUND(IF($A1461 ='Inflation Constants Table'!$E$1,F1461,F1461*(_xlfn.XLOOKUP($A1461,'Inflation Constants Table'!$A:$A,'Inflation Constants Table'!$B:$B,0))),0)</f>
        <v>525</v>
      </c>
      <c r="J1461" s="23">
        <f>ROUND(IF($A1461 ='Inflation Constants Table'!$E$1,G1461,G1461*(_xlfn.XLOOKUP($A1461,'Inflation Constants Table'!$A:$A,'Inflation Constants Table'!$B:$B,0))),0)</f>
        <v>525</v>
      </c>
      <c r="K1461" s="19">
        <f t="shared" si="68"/>
        <v>0</v>
      </c>
      <c r="L1461" s="73">
        <f>_xlfn.XLOOKUP(A1461,'SAPD GF as Pct of COSA GF'!A:A,'SAPD GF as Pct of COSA GF'!C:C)</f>
        <v>1682584782</v>
      </c>
      <c r="M1461" s="19">
        <f t="shared" si="69"/>
        <v>3.1201993838073358E-7</v>
      </c>
    </row>
    <row r="1462" spans="1:13">
      <c r="A1462">
        <v>2024</v>
      </c>
      <c r="B1462" s="25" t="s">
        <v>232</v>
      </c>
      <c r="C1462" s="25" t="s">
        <v>159</v>
      </c>
      <c r="D1462" s="25" t="s">
        <v>170</v>
      </c>
      <c r="F1462" s="17">
        <v>19470</v>
      </c>
      <c r="G1462" s="65">
        <f t="shared" si="67"/>
        <v>19470</v>
      </c>
      <c r="H1462" s="23">
        <f>ROUND(IF($A1462 ='Inflation Constants Table'!$E$1,E1462,E1462*(_xlfn.XLOOKUP($A1462,'Inflation Constants Table'!$A:$A,'Inflation Constants Table'!$B:$B,0))),0)</f>
        <v>0</v>
      </c>
      <c r="I1462" s="23">
        <f>ROUND(IF($A1462 ='Inflation Constants Table'!$E$1,F1462,F1462*(_xlfn.XLOOKUP($A1462,'Inflation Constants Table'!$A:$A,'Inflation Constants Table'!$B:$B,0))),0)</f>
        <v>20444</v>
      </c>
      <c r="J1462" s="23">
        <f>ROUND(IF($A1462 ='Inflation Constants Table'!$E$1,G1462,G1462*(_xlfn.XLOOKUP($A1462,'Inflation Constants Table'!$A:$A,'Inflation Constants Table'!$B:$B,0))),0)</f>
        <v>20444</v>
      </c>
      <c r="K1462" s="19">
        <f t="shared" si="68"/>
        <v>0</v>
      </c>
      <c r="L1462" s="73">
        <f>_xlfn.XLOOKUP(A1462,'SAPD GF as Pct of COSA GF'!A:A,'SAPD GF as Pct of COSA GF'!C:C)</f>
        <v>1682584782</v>
      </c>
      <c r="M1462" s="19">
        <f t="shared" si="69"/>
        <v>1.2150353562391841E-5</v>
      </c>
    </row>
    <row r="1463" spans="1:13">
      <c r="A1463">
        <v>2024</v>
      </c>
      <c r="B1463" s="25" t="s">
        <v>232</v>
      </c>
      <c r="C1463" s="25" t="s">
        <v>159</v>
      </c>
      <c r="D1463" s="25" t="s">
        <v>172</v>
      </c>
      <c r="F1463" s="17">
        <v>1000</v>
      </c>
      <c r="G1463" s="65">
        <f t="shared" si="67"/>
        <v>1000</v>
      </c>
      <c r="H1463" s="23">
        <f>ROUND(IF($A1463 ='Inflation Constants Table'!$E$1,E1463,E1463*(_xlfn.XLOOKUP($A1463,'Inflation Constants Table'!$A:$A,'Inflation Constants Table'!$B:$B,0))),0)</f>
        <v>0</v>
      </c>
      <c r="I1463" s="23">
        <f>ROUND(IF($A1463 ='Inflation Constants Table'!$E$1,F1463,F1463*(_xlfn.XLOOKUP($A1463,'Inflation Constants Table'!$A:$A,'Inflation Constants Table'!$B:$B,0))),0)</f>
        <v>1050</v>
      </c>
      <c r="J1463" s="23">
        <f>ROUND(IF($A1463 ='Inflation Constants Table'!$E$1,G1463,G1463*(_xlfn.XLOOKUP($A1463,'Inflation Constants Table'!$A:$A,'Inflation Constants Table'!$B:$B,0))),0)</f>
        <v>1050</v>
      </c>
      <c r="K1463" s="19">
        <f t="shared" si="68"/>
        <v>0</v>
      </c>
      <c r="L1463" s="73">
        <f>_xlfn.XLOOKUP(A1463,'SAPD GF as Pct of COSA GF'!A:A,'SAPD GF as Pct of COSA GF'!C:C)</f>
        <v>1682584782</v>
      </c>
      <c r="M1463" s="19">
        <f t="shared" si="69"/>
        <v>6.2403987676146716E-7</v>
      </c>
    </row>
    <row r="1464" spans="1:13">
      <c r="A1464">
        <v>2024</v>
      </c>
      <c r="B1464" s="25" t="s">
        <v>232</v>
      </c>
      <c r="C1464" s="25" t="s">
        <v>159</v>
      </c>
      <c r="D1464" s="25" t="s">
        <v>233</v>
      </c>
      <c r="F1464" s="17">
        <v>0</v>
      </c>
      <c r="G1464" s="65">
        <f t="shared" si="67"/>
        <v>0</v>
      </c>
      <c r="H1464" s="23">
        <f>ROUND(IF($A1464 ='Inflation Constants Table'!$E$1,E1464,E1464*(_xlfn.XLOOKUP($A1464,'Inflation Constants Table'!$A:$A,'Inflation Constants Table'!$B:$B,0))),0)</f>
        <v>0</v>
      </c>
      <c r="I1464" s="23">
        <f>ROUND(IF($A1464 ='Inflation Constants Table'!$E$1,F1464,F1464*(_xlfn.XLOOKUP($A1464,'Inflation Constants Table'!$A:$A,'Inflation Constants Table'!$B:$B,0))),0)</f>
        <v>0</v>
      </c>
      <c r="J1464" s="23">
        <f>ROUND(IF($A1464 ='Inflation Constants Table'!$E$1,G1464,G1464*(_xlfn.XLOOKUP($A1464,'Inflation Constants Table'!$A:$A,'Inflation Constants Table'!$B:$B,0))),0)</f>
        <v>0</v>
      </c>
      <c r="K1464" s="19">
        <f t="shared" si="68"/>
        <v>0</v>
      </c>
      <c r="L1464" s="73">
        <f>_xlfn.XLOOKUP(A1464,'SAPD GF as Pct of COSA GF'!A:A,'SAPD GF as Pct of COSA GF'!C:C)</f>
        <v>1682584782</v>
      </c>
      <c r="M1464" s="19">
        <f t="shared" si="69"/>
        <v>0</v>
      </c>
    </row>
    <row r="1465" spans="1:13">
      <c r="A1465">
        <v>2024</v>
      </c>
      <c r="B1465" s="25" t="s">
        <v>232</v>
      </c>
      <c r="C1465" s="25" t="s">
        <v>177</v>
      </c>
      <c r="D1465" s="25" t="s">
        <v>180</v>
      </c>
      <c r="F1465" s="17">
        <v>9337</v>
      </c>
      <c r="G1465" s="65">
        <f t="shared" si="67"/>
        <v>9337</v>
      </c>
      <c r="H1465" s="23">
        <f>ROUND(IF($A1465 ='Inflation Constants Table'!$E$1,E1465,E1465*(_xlfn.XLOOKUP($A1465,'Inflation Constants Table'!$A:$A,'Inflation Constants Table'!$B:$B,0))),0)</f>
        <v>0</v>
      </c>
      <c r="I1465" s="23">
        <f>ROUND(IF($A1465 ='Inflation Constants Table'!$E$1,F1465,F1465*(_xlfn.XLOOKUP($A1465,'Inflation Constants Table'!$A:$A,'Inflation Constants Table'!$B:$B,0))),0)</f>
        <v>9804</v>
      </c>
      <c r="J1465" s="23">
        <f>ROUND(IF($A1465 ='Inflation Constants Table'!$E$1,G1465,G1465*(_xlfn.XLOOKUP($A1465,'Inflation Constants Table'!$A:$A,'Inflation Constants Table'!$B:$B,0))),0)</f>
        <v>9804</v>
      </c>
      <c r="K1465" s="19">
        <f t="shared" si="68"/>
        <v>0</v>
      </c>
      <c r="L1465" s="73">
        <f>_xlfn.XLOOKUP(A1465,'SAPD GF as Pct of COSA GF'!A:A,'SAPD GF as Pct of COSA GF'!C:C)</f>
        <v>1682584782</v>
      </c>
      <c r="M1465" s="19">
        <f t="shared" si="69"/>
        <v>5.8267494778756418E-6</v>
      </c>
    </row>
    <row r="1466" spans="1:13">
      <c r="A1466">
        <v>2024</v>
      </c>
      <c r="B1466" s="25" t="s">
        <v>232</v>
      </c>
      <c r="C1466" s="25" t="s">
        <v>177</v>
      </c>
      <c r="D1466" s="25" t="s">
        <v>183</v>
      </c>
      <c r="F1466" s="17">
        <v>1694</v>
      </c>
      <c r="G1466" s="65">
        <f t="shared" si="67"/>
        <v>1694</v>
      </c>
      <c r="H1466" s="23">
        <f>ROUND(IF($A1466 ='Inflation Constants Table'!$E$1,E1466,E1466*(_xlfn.XLOOKUP($A1466,'Inflation Constants Table'!$A:$A,'Inflation Constants Table'!$B:$B,0))),0)</f>
        <v>0</v>
      </c>
      <c r="I1466" s="23">
        <f>ROUND(IF($A1466 ='Inflation Constants Table'!$E$1,F1466,F1466*(_xlfn.XLOOKUP($A1466,'Inflation Constants Table'!$A:$A,'Inflation Constants Table'!$B:$B,0))),0)</f>
        <v>1779</v>
      </c>
      <c r="J1466" s="23">
        <f>ROUND(IF($A1466 ='Inflation Constants Table'!$E$1,G1466,G1466*(_xlfn.XLOOKUP($A1466,'Inflation Constants Table'!$A:$A,'Inflation Constants Table'!$B:$B,0))),0)</f>
        <v>1779</v>
      </c>
      <c r="K1466" s="19">
        <f t="shared" si="68"/>
        <v>0</v>
      </c>
      <c r="L1466" s="73">
        <f>_xlfn.XLOOKUP(A1466,'SAPD GF as Pct of COSA GF'!A:A,'SAPD GF as Pct of COSA GF'!C:C)</f>
        <v>1682584782</v>
      </c>
      <c r="M1466" s="19">
        <f t="shared" si="69"/>
        <v>1.0573018483415715E-6</v>
      </c>
    </row>
    <row r="1467" spans="1:13">
      <c r="A1467">
        <v>2024</v>
      </c>
      <c r="B1467" s="25" t="s">
        <v>232</v>
      </c>
      <c r="C1467" s="25" t="s">
        <v>177</v>
      </c>
      <c r="D1467" s="25" t="s">
        <v>185</v>
      </c>
      <c r="F1467" s="17">
        <v>341978</v>
      </c>
      <c r="G1467" s="65">
        <f t="shared" si="67"/>
        <v>341978</v>
      </c>
      <c r="H1467" s="23">
        <f>ROUND(IF($A1467 ='Inflation Constants Table'!$E$1,E1467,E1467*(_xlfn.XLOOKUP($A1467,'Inflation Constants Table'!$A:$A,'Inflation Constants Table'!$B:$B,0))),0)</f>
        <v>0</v>
      </c>
      <c r="I1467" s="23">
        <f>ROUND(IF($A1467 ='Inflation Constants Table'!$E$1,F1467,F1467*(_xlfn.XLOOKUP($A1467,'Inflation Constants Table'!$A:$A,'Inflation Constants Table'!$B:$B,0))),0)</f>
        <v>359077</v>
      </c>
      <c r="J1467" s="23">
        <f>ROUND(IF($A1467 ='Inflation Constants Table'!$E$1,G1467,G1467*(_xlfn.XLOOKUP($A1467,'Inflation Constants Table'!$A:$A,'Inflation Constants Table'!$B:$B,0))),0)</f>
        <v>359077</v>
      </c>
      <c r="K1467" s="19">
        <f t="shared" si="68"/>
        <v>0</v>
      </c>
      <c r="L1467" s="73">
        <f>_xlfn.XLOOKUP(A1467,'SAPD GF as Pct of COSA GF'!A:A,'SAPD GF as Pct of COSA GF'!C:C)</f>
        <v>1682584782</v>
      </c>
      <c r="M1467" s="19">
        <f t="shared" si="69"/>
        <v>2.134079684075022E-4</v>
      </c>
    </row>
    <row r="1468" spans="1:13">
      <c r="A1468">
        <v>2024</v>
      </c>
      <c r="B1468" s="25" t="s">
        <v>232</v>
      </c>
      <c r="C1468" s="25" t="s">
        <v>177</v>
      </c>
      <c r="D1468" s="25" t="s">
        <v>193</v>
      </c>
      <c r="F1468" s="17">
        <v>55647</v>
      </c>
      <c r="G1468" s="65">
        <f t="shared" si="67"/>
        <v>55647</v>
      </c>
      <c r="H1468" s="23">
        <f>ROUND(IF($A1468 ='Inflation Constants Table'!$E$1,E1468,E1468*(_xlfn.XLOOKUP($A1468,'Inflation Constants Table'!$A:$A,'Inflation Constants Table'!$B:$B,0))),0)</f>
        <v>0</v>
      </c>
      <c r="I1468" s="23">
        <f>ROUND(IF($A1468 ='Inflation Constants Table'!$E$1,F1468,F1468*(_xlfn.XLOOKUP($A1468,'Inflation Constants Table'!$A:$A,'Inflation Constants Table'!$B:$B,0))),0)</f>
        <v>58429</v>
      </c>
      <c r="J1468" s="23">
        <f>ROUND(IF($A1468 ='Inflation Constants Table'!$E$1,G1468,G1468*(_xlfn.XLOOKUP($A1468,'Inflation Constants Table'!$A:$A,'Inflation Constants Table'!$B:$B,0))),0)</f>
        <v>58429</v>
      </c>
      <c r="K1468" s="19">
        <f t="shared" si="68"/>
        <v>0</v>
      </c>
      <c r="L1468" s="73">
        <f>_xlfn.XLOOKUP(A1468,'SAPD GF as Pct of COSA GF'!A:A,'SAPD GF as Pct of COSA GF'!C:C)</f>
        <v>1682584782</v>
      </c>
      <c r="M1468" s="19">
        <f t="shared" si="69"/>
        <v>3.4725739008853106E-5</v>
      </c>
    </row>
    <row r="1469" spans="1:13">
      <c r="A1469">
        <v>2024</v>
      </c>
      <c r="B1469" s="25" t="s">
        <v>232</v>
      </c>
      <c r="C1469" s="25" t="s">
        <v>177</v>
      </c>
      <c r="D1469" s="25" t="s">
        <v>195</v>
      </c>
      <c r="F1469" s="17">
        <v>1978</v>
      </c>
      <c r="G1469" s="65">
        <f t="shared" si="67"/>
        <v>1978</v>
      </c>
      <c r="H1469" s="23">
        <f>ROUND(IF($A1469 ='Inflation Constants Table'!$E$1,E1469,E1469*(_xlfn.XLOOKUP($A1469,'Inflation Constants Table'!$A:$A,'Inflation Constants Table'!$B:$B,0))),0)</f>
        <v>0</v>
      </c>
      <c r="I1469" s="23">
        <f>ROUND(IF($A1469 ='Inflation Constants Table'!$E$1,F1469,F1469*(_xlfn.XLOOKUP($A1469,'Inflation Constants Table'!$A:$A,'Inflation Constants Table'!$B:$B,0))),0)</f>
        <v>2077</v>
      </c>
      <c r="J1469" s="23">
        <f>ROUND(IF($A1469 ='Inflation Constants Table'!$E$1,G1469,G1469*(_xlfn.XLOOKUP($A1469,'Inflation Constants Table'!$A:$A,'Inflation Constants Table'!$B:$B,0))),0)</f>
        <v>2077</v>
      </c>
      <c r="K1469" s="19">
        <f t="shared" si="68"/>
        <v>0</v>
      </c>
      <c r="L1469" s="73">
        <f>_xlfn.XLOOKUP(A1469,'SAPD GF as Pct of COSA GF'!A:A,'SAPD GF as Pct of COSA GF'!C:C)</f>
        <v>1682584782</v>
      </c>
      <c r="M1469" s="19">
        <f t="shared" si="69"/>
        <v>1.2344103086033974E-6</v>
      </c>
    </row>
    <row r="1470" spans="1:13">
      <c r="A1470">
        <v>2024</v>
      </c>
      <c r="B1470" s="25" t="s">
        <v>232</v>
      </c>
      <c r="C1470" s="25" t="s">
        <v>177</v>
      </c>
      <c r="D1470" s="25" t="s">
        <v>196</v>
      </c>
      <c r="F1470" s="17">
        <v>221737</v>
      </c>
      <c r="G1470" s="65">
        <f t="shared" si="67"/>
        <v>221737</v>
      </c>
      <c r="H1470" s="23">
        <f>ROUND(IF($A1470 ='Inflation Constants Table'!$E$1,E1470,E1470*(_xlfn.XLOOKUP($A1470,'Inflation Constants Table'!$A:$A,'Inflation Constants Table'!$B:$B,0))),0)</f>
        <v>0</v>
      </c>
      <c r="I1470" s="23">
        <f>ROUND(IF($A1470 ='Inflation Constants Table'!$E$1,F1470,F1470*(_xlfn.XLOOKUP($A1470,'Inflation Constants Table'!$A:$A,'Inflation Constants Table'!$B:$B,0))),0)</f>
        <v>232824</v>
      </c>
      <c r="J1470" s="23">
        <f>ROUND(IF($A1470 ='Inflation Constants Table'!$E$1,G1470,G1470*(_xlfn.XLOOKUP($A1470,'Inflation Constants Table'!$A:$A,'Inflation Constants Table'!$B:$B,0))),0)</f>
        <v>232824</v>
      </c>
      <c r="K1470" s="19">
        <f t="shared" si="68"/>
        <v>0</v>
      </c>
      <c r="L1470" s="73">
        <f>_xlfn.XLOOKUP(A1470,'SAPD GF as Pct of COSA GF'!A:A,'SAPD GF as Pct of COSA GF'!C:C)</f>
        <v>1682584782</v>
      </c>
      <c r="M1470" s="19">
        <f t="shared" si="69"/>
        <v>1.3837281930201127E-4</v>
      </c>
    </row>
    <row r="1471" spans="1:13">
      <c r="A1471">
        <v>2024</v>
      </c>
      <c r="B1471" s="25" t="s">
        <v>232</v>
      </c>
      <c r="C1471" s="25" t="s">
        <v>199</v>
      </c>
      <c r="D1471" s="25" t="s">
        <v>227</v>
      </c>
      <c r="F1471" s="17">
        <v>16688</v>
      </c>
      <c r="G1471" s="65">
        <f t="shared" si="67"/>
        <v>16688</v>
      </c>
      <c r="H1471" s="23">
        <f>ROUND(IF($A1471 ='Inflation Constants Table'!$E$1,E1471,E1471*(_xlfn.XLOOKUP($A1471,'Inflation Constants Table'!$A:$A,'Inflation Constants Table'!$B:$B,0))),0)</f>
        <v>0</v>
      </c>
      <c r="I1471" s="23">
        <f>ROUND(IF($A1471 ='Inflation Constants Table'!$E$1,F1471,F1471*(_xlfn.XLOOKUP($A1471,'Inflation Constants Table'!$A:$A,'Inflation Constants Table'!$B:$B,0))),0)</f>
        <v>17522</v>
      </c>
      <c r="J1471" s="23">
        <f>ROUND(IF($A1471 ='Inflation Constants Table'!$E$1,G1471,G1471*(_xlfn.XLOOKUP($A1471,'Inflation Constants Table'!$A:$A,'Inflation Constants Table'!$B:$B,0))),0)</f>
        <v>17522</v>
      </c>
      <c r="K1471" s="19">
        <f t="shared" si="68"/>
        <v>0</v>
      </c>
      <c r="L1471" s="73">
        <f>_xlfn.XLOOKUP(A1471,'SAPD GF as Pct of COSA GF'!A:A,'SAPD GF as Pct of COSA GF'!C:C)</f>
        <v>1682584782</v>
      </c>
      <c r="M1471" s="19">
        <f t="shared" si="69"/>
        <v>1.0413739733918502E-5</v>
      </c>
    </row>
    <row r="1472" spans="1:13">
      <c r="A1472">
        <v>2024</v>
      </c>
      <c r="B1472" s="25" t="s">
        <v>232</v>
      </c>
      <c r="C1472" s="25" t="s">
        <v>199</v>
      </c>
      <c r="D1472" s="25" t="s">
        <v>222</v>
      </c>
      <c r="F1472" s="17">
        <v>0</v>
      </c>
      <c r="G1472" s="65">
        <f t="shared" si="67"/>
        <v>0</v>
      </c>
      <c r="H1472" s="23">
        <f>ROUND(IF($A1472 ='Inflation Constants Table'!$E$1,E1472,E1472*(_xlfn.XLOOKUP($A1472,'Inflation Constants Table'!$A:$A,'Inflation Constants Table'!$B:$B,0))),0)</f>
        <v>0</v>
      </c>
      <c r="I1472" s="23">
        <f>ROUND(IF($A1472 ='Inflation Constants Table'!$E$1,F1472,F1472*(_xlfn.XLOOKUP($A1472,'Inflation Constants Table'!$A:$A,'Inflation Constants Table'!$B:$B,0))),0)</f>
        <v>0</v>
      </c>
      <c r="J1472" s="23">
        <f>ROUND(IF($A1472 ='Inflation Constants Table'!$E$1,G1472,G1472*(_xlfn.XLOOKUP($A1472,'Inflation Constants Table'!$A:$A,'Inflation Constants Table'!$B:$B,0))),0)</f>
        <v>0</v>
      </c>
      <c r="K1472" s="19">
        <f t="shared" si="68"/>
        <v>0</v>
      </c>
      <c r="L1472" s="73">
        <f>_xlfn.XLOOKUP(A1472,'SAPD GF as Pct of COSA GF'!A:A,'SAPD GF as Pct of COSA GF'!C:C)</f>
        <v>1682584782</v>
      </c>
      <c r="M1472" s="19">
        <f t="shared" si="69"/>
        <v>0</v>
      </c>
    </row>
    <row r="1473" spans="1:13">
      <c r="A1473">
        <v>2024</v>
      </c>
      <c r="B1473" s="25" t="s">
        <v>232</v>
      </c>
      <c r="C1473" s="25" t="s">
        <v>199</v>
      </c>
      <c r="D1473" s="25" t="s">
        <v>223</v>
      </c>
      <c r="F1473" s="17">
        <v>0</v>
      </c>
      <c r="G1473" s="65">
        <f t="shared" si="67"/>
        <v>0</v>
      </c>
      <c r="H1473" s="23">
        <f>ROUND(IF($A1473 ='Inflation Constants Table'!$E$1,E1473,E1473*(_xlfn.XLOOKUP($A1473,'Inflation Constants Table'!$A:$A,'Inflation Constants Table'!$B:$B,0))),0)</f>
        <v>0</v>
      </c>
      <c r="I1473" s="23">
        <f>ROUND(IF($A1473 ='Inflation Constants Table'!$E$1,F1473,F1473*(_xlfn.XLOOKUP($A1473,'Inflation Constants Table'!$A:$A,'Inflation Constants Table'!$B:$B,0))),0)</f>
        <v>0</v>
      </c>
      <c r="J1473" s="23">
        <f>ROUND(IF($A1473 ='Inflation Constants Table'!$E$1,G1473,G1473*(_xlfn.XLOOKUP($A1473,'Inflation Constants Table'!$A:$A,'Inflation Constants Table'!$B:$B,0))),0)</f>
        <v>0</v>
      </c>
      <c r="K1473" s="19">
        <f t="shared" si="68"/>
        <v>0</v>
      </c>
      <c r="L1473" s="73">
        <f>_xlfn.XLOOKUP(A1473,'SAPD GF as Pct of COSA GF'!A:A,'SAPD GF as Pct of COSA GF'!C:C)</f>
        <v>1682584782</v>
      </c>
      <c r="M1473" s="19">
        <f t="shared" si="69"/>
        <v>0</v>
      </c>
    </row>
    <row r="1474" spans="1:13">
      <c r="A1474">
        <v>2024</v>
      </c>
      <c r="B1474" s="61" t="s">
        <v>232</v>
      </c>
      <c r="C1474" s="61" t="s">
        <v>199</v>
      </c>
      <c r="D1474" s="61" t="s">
        <v>205</v>
      </c>
      <c r="E1474" s="66"/>
      <c r="F1474" s="66">
        <v>0</v>
      </c>
      <c r="G1474" s="65">
        <f t="shared" si="67"/>
        <v>0</v>
      </c>
      <c r="H1474" s="23">
        <f>ROUND(IF($A1474 ='Inflation Constants Table'!$E$1,E1474,E1474*(_xlfn.XLOOKUP($A1474,'Inflation Constants Table'!$A:$A,'Inflation Constants Table'!$B:$B,0))),0)</f>
        <v>0</v>
      </c>
      <c r="I1474" s="23">
        <f>ROUND(IF($A1474 ='Inflation Constants Table'!$E$1,F1474,F1474*(_xlfn.XLOOKUP($A1474,'Inflation Constants Table'!$A:$A,'Inflation Constants Table'!$B:$B,0))),0)</f>
        <v>0</v>
      </c>
      <c r="J1474" s="23">
        <f>ROUND(IF($A1474 ='Inflation Constants Table'!$E$1,G1474,G1474*(_xlfn.XLOOKUP($A1474,'Inflation Constants Table'!$A:$A,'Inflation Constants Table'!$B:$B,0))),0)</f>
        <v>0</v>
      </c>
      <c r="K1474" s="19">
        <f t="shared" si="68"/>
        <v>0</v>
      </c>
      <c r="L1474" s="73">
        <f>_xlfn.XLOOKUP(A1474,'SAPD GF as Pct of COSA GF'!A:A,'SAPD GF as Pct of COSA GF'!C:C)</f>
        <v>1682584782</v>
      </c>
      <c r="M1474" s="19">
        <f t="shared" si="69"/>
        <v>0</v>
      </c>
    </row>
    <row r="1475" spans="1:13">
      <c r="A1475">
        <v>2025</v>
      </c>
      <c r="B1475" s="25" t="s">
        <v>232</v>
      </c>
      <c r="C1475" s="25" t="s">
        <v>90</v>
      </c>
      <c r="D1475" s="25" t="s">
        <v>91</v>
      </c>
      <c r="F1475" s="17">
        <v>2154300</v>
      </c>
      <c r="G1475" s="65">
        <f t="shared" ref="G1475:G1538" si="70">E1475+F1475</f>
        <v>2154300</v>
      </c>
      <c r="H1475" s="23">
        <f>ROUND(IF($A1475 ='Inflation Constants Table'!$E$1,E1475,E1475*(_xlfn.XLOOKUP($A1475,'Inflation Constants Table'!$A:$A,'Inflation Constants Table'!$B:$B,0))),0)</f>
        <v>0</v>
      </c>
      <c r="I1475" s="23">
        <f>ROUND(IF($A1475 ='Inflation Constants Table'!$E$1,F1475,F1475*(_xlfn.XLOOKUP($A1475,'Inflation Constants Table'!$A:$A,'Inflation Constants Table'!$B:$B,0))),0)</f>
        <v>2197386</v>
      </c>
      <c r="J1475" s="23">
        <f>ROUND(IF($A1475 ='Inflation Constants Table'!$E$1,G1475,G1475*(_xlfn.XLOOKUP($A1475,'Inflation Constants Table'!$A:$A,'Inflation Constants Table'!$B:$B,0))),0)</f>
        <v>2197386</v>
      </c>
      <c r="K1475" s="19">
        <f t="shared" ref="K1475:K1538" si="71">IF(J1475 = 0, 0, H1475/J1475)</f>
        <v>0</v>
      </c>
      <c r="L1475" s="73">
        <f>_xlfn.XLOOKUP(A1475,'SAPD GF as Pct of COSA GF'!A:A,'SAPD GF as Pct of COSA GF'!C:C)</f>
        <v>1701547788</v>
      </c>
      <c r="M1475" s="19">
        <f t="shared" ref="M1475:M1538" si="72">J1475/L1475</f>
        <v>1.291404223552727E-3</v>
      </c>
    </row>
    <row r="1476" spans="1:13">
      <c r="A1476">
        <v>2025</v>
      </c>
      <c r="B1476" s="25" t="s">
        <v>232</v>
      </c>
      <c r="C1476" s="25" t="s">
        <v>90</v>
      </c>
      <c r="D1476" s="63" t="s">
        <v>93</v>
      </c>
      <c r="F1476" s="17">
        <v>162082</v>
      </c>
      <c r="G1476" s="65">
        <f t="shared" si="70"/>
        <v>162082</v>
      </c>
      <c r="H1476" s="23">
        <f>ROUND(IF($A1476 ='Inflation Constants Table'!$E$1,E1476,E1476*(_xlfn.XLOOKUP($A1476,'Inflation Constants Table'!$A:$A,'Inflation Constants Table'!$B:$B,0))),0)</f>
        <v>0</v>
      </c>
      <c r="I1476" s="23">
        <f>ROUND(IF($A1476 ='Inflation Constants Table'!$E$1,F1476,F1476*(_xlfn.XLOOKUP($A1476,'Inflation Constants Table'!$A:$A,'Inflation Constants Table'!$B:$B,0))),0)</f>
        <v>165324</v>
      </c>
      <c r="J1476" s="23">
        <f>ROUND(IF($A1476 ='Inflation Constants Table'!$E$1,G1476,G1476*(_xlfn.XLOOKUP($A1476,'Inflation Constants Table'!$A:$A,'Inflation Constants Table'!$B:$B,0))),0)</f>
        <v>165324</v>
      </c>
      <c r="K1476" s="19">
        <f t="shared" si="71"/>
        <v>0</v>
      </c>
      <c r="L1476" s="73">
        <f>_xlfn.XLOOKUP(A1476,'SAPD GF as Pct of COSA GF'!A:A,'SAPD GF as Pct of COSA GF'!C:C)</f>
        <v>1701547788</v>
      </c>
      <c r="M1476" s="19">
        <f t="shared" si="72"/>
        <v>9.7160950263008416E-5</v>
      </c>
    </row>
    <row r="1477" spans="1:13">
      <c r="A1477">
        <v>2025</v>
      </c>
      <c r="B1477" s="25" t="s">
        <v>232</v>
      </c>
      <c r="C1477" s="25" t="s">
        <v>90</v>
      </c>
      <c r="D1477" s="25" t="s">
        <v>95</v>
      </c>
      <c r="F1477" s="17">
        <v>40673</v>
      </c>
      <c r="G1477" s="65">
        <f t="shared" si="70"/>
        <v>40673</v>
      </c>
      <c r="H1477" s="23">
        <f>ROUND(IF($A1477 ='Inflation Constants Table'!$E$1,E1477,E1477*(_xlfn.XLOOKUP($A1477,'Inflation Constants Table'!$A:$A,'Inflation Constants Table'!$B:$B,0))),0)</f>
        <v>0</v>
      </c>
      <c r="I1477" s="23">
        <f>ROUND(IF($A1477 ='Inflation Constants Table'!$E$1,F1477,F1477*(_xlfn.XLOOKUP($A1477,'Inflation Constants Table'!$A:$A,'Inflation Constants Table'!$B:$B,0))),0)</f>
        <v>41486</v>
      </c>
      <c r="J1477" s="23">
        <f>ROUND(IF($A1477 ='Inflation Constants Table'!$E$1,G1477,G1477*(_xlfn.XLOOKUP($A1477,'Inflation Constants Table'!$A:$A,'Inflation Constants Table'!$B:$B,0))),0)</f>
        <v>41486</v>
      </c>
      <c r="K1477" s="19">
        <f t="shared" si="71"/>
        <v>0</v>
      </c>
      <c r="L1477" s="73">
        <f>_xlfn.XLOOKUP(A1477,'SAPD GF as Pct of COSA GF'!A:A,'SAPD GF as Pct of COSA GF'!C:C)</f>
        <v>1701547788</v>
      </c>
      <c r="M1477" s="19">
        <f t="shared" si="72"/>
        <v>2.4381331099000552E-5</v>
      </c>
    </row>
    <row r="1478" spans="1:13">
      <c r="A1478">
        <v>2025</v>
      </c>
      <c r="B1478" s="25" t="s">
        <v>232</v>
      </c>
      <c r="C1478" s="25" t="s">
        <v>90</v>
      </c>
      <c r="D1478" s="25" t="s">
        <v>96</v>
      </c>
      <c r="F1478" s="17">
        <v>3600</v>
      </c>
      <c r="G1478" s="65">
        <f t="shared" si="70"/>
        <v>3600</v>
      </c>
      <c r="H1478" s="23">
        <f>ROUND(IF($A1478 ='Inflation Constants Table'!$E$1,E1478,E1478*(_xlfn.XLOOKUP($A1478,'Inflation Constants Table'!$A:$A,'Inflation Constants Table'!$B:$B,0))),0)</f>
        <v>0</v>
      </c>
      <c r="I1478" s="23">
        <f>ROUND(IF($A1478 ='Inflation Constants Table'!$E$1,F1478,F1478*(_xlfn.XLOOKUP($A1478,'Inflation Constants Table'!$A:$A,'Inflation Constants Table'!$B:$B,0))),0)</f>
        <v>3672</v>
      </c>
      <c r="J1478" s="23">
        <f>ROUND(IF($A1478 ='Inflation Constants Table'!$E$1,G1478,G1478*(_xlfn.XLOOKUP($A1478,'Inflation Constants Table'!$A:$A,'Inflation Constants Table'!$B:$B,0))),0)</f>
        <v>3672</v>
      </c>
      <c r="K1478" s="19">
        <f t="shared" si="71"/>
        <v>0</v>
      </c>
      <c r="L1478" s="73">
        <f>_xlfn.XLOOKUP(A1478,'SAPD GF as Pct of COSA GF'!A:A,'SAPD GF as Pct of COSA GF'!C:C)</f>
        <v>1701547788</v>
      </c>
      <c r="M1478" s="19">
        <f t="shared" si="72"/>
        <v>2.1580351876664423E-6</v>
      </c>
    </row>
    <row r="1479" spans="1:13">
      <c r="A1479">
        <v>2025</v>
      </c>
      <c r="B1479" s="25" t="s">
        <v>232</v>
      </c>
      <c r="C1479" s="25" t="s">
        <v>90</v>
      </c>
      <c r="D1479" s="25" t="s">
        <v>99</v>
      </c>
      <c r="F1479" s="17">
        <v>33917</v>
      </c>
      <c r="G1479" s="65">
        <f t="shared" si="70"/>
        <v>33917</v>
      </c>
      <c r="H1479" s="23">
        <f>ROUND(IF($A1479 ='Inflation Constants Table'!$E$1,E1479,E1479*(_xlfn.XLOOKUP($A1479,'Inflation Constants Table'!$A:$A,'Inflation Constants Table'!$B:$B,0))),0)</f>
        <v>0</v>
      </c>
      <c r="I1479" s="23">
        <f>ROUND(IF($A1479 ='Inflation Constants Table'!$E$1,F1479,F1479*(_xlfn.XLOOKUP($A1479,'Inflation Constants Table'!$A:$A,'Inflation Constants Table'!$B:$B,0))),0)</f>
        <v>34595</v>
      </c>
      <c r="J1479" s="23">
        <f>ROUND(IF($A1479 ='Inflation Constants Table'!$E$1,G1479,G1479*(_xlfn.XLOOKUP($A1479,'Inflation Constants Table'!$A:$A,'Inflation Constants Table'!$B:$B,0))),0)</f>
        <v>34595</v>
      </c>
      <c r="K1479" s="19">
        <f t="shared" si="71"/>
        <v>0</v>
      </c>
      <c r="L1479" s="73">
        <f>_xlfn.XLOOKUP(A1479,'SAPD GF as Pct of COSA GF'!A:A,'SAPD GF as Pct of COSA GF'!C:C)</f>
        <v>1701547788</v>
      </c>
      <c r="M1479" s="19">
        <f t="shared" si="72"/>
        <v>2.0331488920838937E-5</v>
      </c>
    </row>
    <row r="1480" spans="1:13">
      <c r="A1480">
        <v>2025</v>
      </c>
      <c r="B1480" s="25" t="s">
        <v>232</v>
      </c>
      <c r="C1480" s="25" t="s">
        <v>90</v>
      </c>
      <c r="D1480" s="25" t="s">
        <v>100</v>
      </c>
      <c r="F1480" s="17">
        <v>165076</v>
      </c>
      <c r="G1480" s="65">
        <f t="shared" si="70"/>
        <v>165076</v>
      </c>
      <c r="H1480" s="23">
        <f>ROUND(IF($A1480 ='Inflation Constants Table'!$E$1,E1480,E1480*(_xlfn.XLOOKUP($A1480,'Inflation Constants Table'!$A:$A,'Inflation Constants Table'!$B:$B,0))),0)</f>
        <v>0</v>
      </c>
      <c r="I1480" s="23">
        <f>ROUND(IF($A1480 ='Inflation Constants Table'!$E$1,F1480,F1480*(_xlfn.XLOOKUP($A1480,'Inflation Constants Table'!$A:$A,'Inflation Constants Table'!$B:$B,0))),0)</f>
        <v>168378</v>
      </c>
      <c r="J1480" s="23">
        <f>ROUND(IF($A1480 ='Inflation Constants Table'!$E$1,G1480,G1480*(_xlfn.XLOOKUP($A1480,'Inflation Constants Table'!$A:$A,'Inflation Constants Table'!$B:$B,0))),0)</f>
        <v>168378</v>
      </c>
      <c r="K1480" s="19">
        <f t="shared" si="71"/>
        <v>0</v>
      </c>
      <c r="L1480" s="73">
        <f>_xlfn.XLOOKUP(A1480,'SAPD GF as Pct of COSA GF'!A:A,'SAPD GF as Pct of COSA GF'!C:C)</f>
        <v>1701547788</v>
      </c>
      <c r="M1480" s="19">
        <f t="shared" si="72"/>
        <v>9.8955786718110095E-5</v>
      </c>
    </row>
    <row r="1481" spans="1:13">
      <c r="A1481">
        <v>2025</v>
      </c>
      <c r="B1481" s="25" t="s">
        <v>232</v>
      </c>
      <c r="C1481" s="25" t="s">
        <v>90</v>
      </c>
      <c r="D1481" s="25" t="s">
        <v>102</v>
      </c>
      <c r="F1481" s="17">
        <v>2162</v>
      </c>
      <c r="G1481" s="65">
        <f t="shared" si="70"/>
        <v>2162</v>
      </c>
      <c r="H1481" s="23">
        <f>ROUND(IF($A1481 ='Inflation Constants Table'!$E$1,E1481,E1481*(_xlfn.XLOOKUP($A1481,'Inflation Constants Table'!$A:$A,'Inflation Constants Table'!$B:$B,0))),0)</f>
        <v>0</v>
      </c>
      <c r="I1481" s="23">
        <f>ROUND(IF($A1481 ='Inflation Constants Table'!$E$1,F1481,F1481*(_xlfn.XLOOKUP($A1481,'Inflation Constants Table'!$A:$A,'Inflation Constants Table'!$B:$B,0))),0)</f>
        <v>2205</v>
      </c>
      <c r="J1481" s="23">
        <f>ROUND(IF($A1481 ='Inflation Constants Table'!$E$1,G1481,G1481*(_xlfn.XLOOKUP($A1481,'Inflation Constants Table'!$A:$A,'Inflation Constants Table'!$B:$B,0))),0)</f>
        <v>2205</v>
      </c>
      <c r="K1481" s="19">
        <f t="shared" si="71"/>
        <v>0</v>
      </c>
      <c r="L1481" s="73">
        <f>_xlfn.XLOOKUP(A1481,'SAPD GF as Pct of COSA GF'!A:A,'SAPD GF as Pct of COSA GF'!C:C)</f>
        <v>1701547788</v>
      </c>
      <c r="M1481" s="19">
        <f t="shared" si="72"/>
        <v>1.2958789729859765E-6</v>
      </c>
    </row>
    <row r="1482" spans="1:13">
      <c r="A1482">
        <v>2025</v>
      </c>
      <c r="B1482" s="25" t="s">
        <v>232</v>
      </c>
      <c r="C1482" s="25" t="s">
        <v>90</v>
      </c>
      <c r="D1482" s="25" t="s">
        <v>104</v>
      </c>
      <c r="F1482" s="17">
        <v>26811</v>
      </c>
      <c r="G1482" s="65">
        <f t="shared" si="70"/>
        <v>26811</v>
      </c>
      <c r="H1482" s="23">
        <f>ROUND(IF($A1482 ='Inflation Constants Table'!$E$1,E1482,E1482*(_xlfn.XLOOKUP($A1482,'Inflation Constants Table'!$A:$A,'Inflation Constants Table'!$B:$B,0))),0)</f>
        <v>0</v>
      </c>
      <c r="I1482" s="23">
        <f>ROUND(IF($A1482 ='Inflation Constants Table'!$E$1,F1482,F1482*(_xlfn.XLOOKUP($A1482,'Inflation Constants Table'!$A:$A,'Inflation Constants Table'!$B:$B,0))),0)</f>
        <v>27347</v>
      </c>
      <c r="J1482" s="23">
        <f>ROUND(IF($A1482 ='Inflation Constants Table'!$E$1,G1482,G1482*(_xlfn.XLOOKUP($A1482,'Inflation Constants Table'!$A:$A,'Inflation Constants Table'!$B:$B,0))),0)</f>
        <v>27347</v>
      </c>
      <c r="K1482" s="19">
        <f t="shared" si="71"/>
        <v>0</v>
      </c>
      <c r="L1482" s="73">
        <f>_xlfn.XLOOKUP(A1482,'SAPD GF as Pct of COSA GF'!A:A,'SAPD GF as Pct of COSA GF'!C:C)</f>
        <v>1701547788</v>
      </c>
      <c r="M1482" s="19">
        <f t="shared" si="72"/>
        <v>1.607183776609864E-5</v>
      </c>
    </row>
    <row r="1483" spans="1:13">
      <c r="A1483">
        <v>2025</v>
      </c>
      <c r="B1483" s="25" t="s">
        <v>232</v>
      </c>
      <c r="C1483" s="25" t="s">
        <v>90</v>
      </c>
      <c r="D1483" s="25" t="s">
        <v>122</v>
      </c>
      <c r="F1483" s="17">
        <v>305770</v>
      </c>
      <c r="G1483" s="65">
        <f t="shared" si="70"/>
        <v>305770</v>
      </c>
      <c r="H1483" s="23">
        <f>ROUND(IF($A1483 ='Inflation Constants Table'!$E$1,E1483,E1483*(_xlfn.XLOOKUP($A1483,'Inflation Constants Table'!$A:$A,'Inflation Constants Table'!$B:$B,0))),0)</f>
        <v>0</v>
      </c>
      <c r="I1483" s="23">
        <f>ROUND(IF($A1483 ='Inflation Constants Table'!$E$1,F1483,F1483*(_xlfn.XLOOKUP($A1483,'Inflation Constants Table'!$A:$A,'Inflation Constants Table'!$B:$B,0))),0)</f>
        <v>311885</v>
      </c>
      <c r="J1483" s="23">
        <f>ROUND(IF($A1483 ='Inflation Constants Table'!$E$1,G1483,G1483*(_xlfn.XLOOKUP($A1483,'Inflation Constants Table'!$A:$A,'Inflation Constants Table'!$B:$B,0))),0)</f>
        <v>311885</v>
      </c>
      <c r="K1483" s="19">
        <f t="shared" si="71"/>
        <v>0</v>
      </c>
      <c r="L1483" s="73">
        <f>_xlfn.XLOOKUP(A1483,'SAPD GF as Pct of COSA GF'!A:A,'SAPD GF as Pct of COSA GF'!C:C)</f>
        <v>1701547788</v>
      </c>
      <c r="M1483" s="19">
        <f t="shared" si="72"/>
        <v>1.8329488140123867E-4</v>
      </c>
    </row>
    <row r="1484" spans="1:13">
      <c r="A1484">
        <v>2025</v>
      </c>
      <c r="B1484" s="25" t="s">
        <v>232</v>
      </c>
      <c r="C1484" s="25" t="s">
        <v>90</v>
      </c>
      <c r="D1484" s="25" t="s">
        <v>230</v>
      </c>
      <c r="F1484" s="17">
        <v>22200</v>
      </c>
      <c r="G1484" s="65">
        <f t="shared" si="70"/>
        <v>22200</v>
      </c>
      <c r="H1484" s="23">
        <f>ROUND(IF($A1484 ='Inflation Constants Table'!$E$1,E1484,E1484*(_xlfn.XLOOKUP($A1484,'Inflation Constants Table'!$A:$A,'Inflation Constants Table'!$B:$B,0))),0)</f>
        <v>0</v>
      </c>
      <c r="I1484" s="23">
        <f>ROUND(IF($A1484 ='Inflation Constants Table'!$E$1,F1484,F1484*(_xlfn.XLOOKUP($A1484,'Inflation Constants Table'!$A:$A,'Inflation Constants Table'!$B:$B,0))),0)</f>
        <v>22644</v>
      </c>
      <c r="J1484" s="23">
        <f>ROUND(IF($A1484 ='Inflation Constants Table'!$E$1,G1484,G1484*(_xlfn.XLOOKUP($A1484,'Inflation Constants Table'!$A:$A,'Inflation Constants Table'!$B:$B,0))),0)</f>
        <v>22644</v>
      </c>
      <c r="K1484" s="19">
        <f t="shared" si="71"/>
        <v>0</v>
      </c>
      <c r="L1484" s="73">
        <f>_xlfn.XLOOKUP(A1484,'SAPD GF as Pct of COSA GF'!A:A,'SAPD GF as Pct of COSA GF'!C:C)</f>
        <v>1701547788</v>
      </c>
      <c r="M1484" s="19">
        <f t="shared" si="72"/>
        <v>1.3307883657276395E-5</v>
      </c>
    </row>
    <row r="1485" spans="1:13">
      <c r="A1485">
        <v>2025</v>
      </c>
      <c r="B1485" s="25" t="s">
        <v>232</v>
      </c>
      <c r="C1485" s="25" t="s">
        <v>90</v>
      </c>
      <c r="D1485" s="25" t="s">
        <v>126</v>
      </c>
      <c r="F1485" s="17">
        <v>410738</v>
      </c>
      <c r="G1485" s="65">
        <f t="shared" si="70"/>
        <v>410738</v>
      </c>
      <c r="H1485" s="23">
        <f>ROUND(IF($A1485 ='Inflation Constants Table'!$E$1,E1485,E1485*(_xlfn.XLOOKUP($A1485,'Inflation Constants Table'!$A:$A,'Inflation Constants Table'!$B:$B,0))),0)</f>
        <v>0</v>
      </c>
      <c r="I1485" s="23">
        <f>ROUND(IF($A1485 ='Inflation Constants Table'!$E$1,F1485,F1485*(_xlfn.XLOOKUP($A1485,'Inflation Constants Table'!$A:$A,'Inflation Constants Table'!$B:$B,0))),0)</f>
        <v>418953</v>
      </c>
      <c r="J1485" s="23">
        <f>ROUND(IF($A1485 ='Inflation Constants Table'!$E$1,G1485,G1485*(_xlfn.XLOOKUP($A1485,'Inflation Constants Table'!$A:$A,'Inflation Constants Table'!$B:$B,0))),0)</f>
        <v>418953</v>
      </c>
      <c r="K1485" s="19">
        <f t="shared" si="71"/>
        <v>0</v>
      </c>
      <c r="L1485" s="73">
        <f>_xlfn.XLOOKUP(A1485,'SAPD GF as Pct of COSA GF'!A:A,'SAPD GF as Pct of COSA GF'!C:C)</f>
        <v>1701547788</v>
      </c>
      <c r="M1485" s="19">
        <f t="shared" si="72"/>
        <v>2.4621876796797907E-4</v>
      </c>
    </row>
    <row r="1486" spans="1:13">
      <c r="A1486">
        <v>2025</v>
      </c>
      <c r="B1486" s="25" t="s">
        <v>232</v>
      </c>
      <c r="C1486" s="25" t="s">
        <v>90</v>
      </c>
      <c r="D1486" s="25" t="s">
        <v>127</v>
      </c>
      <c r="F1486" s="17">
        <v>50708</v>
      </c>
      <c r="G1486" s="65">
        <f t="shared" si="70"/>
        <v>50708</v>
      </c>
      <c r="H1486" s="23">
        <f>ROUND(IF($A1486 ='Inflation Constants Table'!$E$1,E1486,E1486*(_xlfn.XLOOKUP($A1486,'Inflation Constants Table'!$A:$A,'Inflation Constants Table'!$B:$B,0))),0)</f>
        <v>0</v>
      </c>
      <c r="I1486" s="23">
        <f>ROUND(IF($A1486 ='Inflation Constants Table'!$E$1,F1486,F1486*(_xlfn.XLOOKUP($A1486,'Inflation Constants Table'!$A:$A,'Inflation Constants Table'!$B:$B,0))),0)</f>
        <v>51722</v>
      </c>
      <c r="J1486" s="23">
        <f>ROUND(IF($A1486 ='Inflation Constants Table'!$E$1,G1486,G1486*(_xlfn.XLOOKUP($A1486,'Inflation Constants Table'!$A:$A,'Inflation Constants Table'!$B:$B,0))),0)</f>
        <v>51722</v>
      </c>
      <c r="K1486" s="19">
        <f t="shared" si="71"/>
        <v>0</v>
      </c>
      <c r="L1486" s="73">
        <f>_xlfn.XLOOKUP(A1486,'SAPD GF as Pct of COSA GF'!A:A,'SAPD GF as Pct of COSA GF'!C:C)</f>
        <v>1701547788</v>
      </c>
      <c r="M1486" s="19">
        <f t="shared" si="72"/>
        <v>3.0397030494685113E-5</v>
      </c>
    </row>
    <row r="1487" spans="1:13">
      <c r="A1487">
        <v>2025</v>
      </c>
      <c r="B1487" s="25" t="s">
        <v>232</v>
      </c>
      <c r="C1487" s="25" t="s">
        <v>90</v>
      </c>
      <c r="D1487" s="25" t="s">
        <v>129</v>
      </c>
      <c r="F1487" s="17">
        <v>-112612</v>
      </c>
      <c r="G1487" s="65">
        <f t="shared" si="70"/>
        <v>-112612</v>
      </c>
      <c r="H1487" s="23">
        <f>ROUND(IF($A1487 ='Inflation Constants Table'!$E$1,E1487,E1487*(_xlfn.XLOOKUP($A1487,'Inflation Constants Table'!$A:$A,'Inflation Constants Table'!$B:$B,0))),0)</f>
        <v>0</v>
      </c>
      <c r="I1487" s="23">
        <f>ROUND(IF($A1487 ='Inflation Constants Table'!$E$1,F1487,F1487*(_xlfn.XLOOKUP($A1487,'Inflation Constants Table'!$A:$A,'Inflation Constants Table'!$B:$B,0))),0)</f>
        <v>-114864</v>
      </c>
      <c r="J1487" s="23">
        <f>ROUND(IF($A1487 ='Inflation Constants Table'!$E$1,G1487,G1487*(_xlfn.XLOOKUP($A1487,'Inflation Constants Table'!$A:$A,'Inflation Constants Table'!$B:$B,0))),0)</f>
        <v>-114864</v>
      </c>
      <c r="K1487" s="19">
        <f t="shared" si="71"/>
        <v>0</v>
      </c>
      <c r="L1487" s="73">
        <f>_xlfn.XLOOKUP(A1487,'SAPD GF as Pct of COSA GF'!A:A,'SAPD GF as Pct of COSA GF'!C:C)</f>
        <v>1701547788</v>
      </c>
      <c r="M1487" s="19">
        <f t="shared" si="72"/>
        <v>-6.7505597439030022E-5</v>
      </c>
    </row>
    <row r="1488" spans="1:13">
      <c r="A1488">
        <v>2025</v>
      </c>
      <c r="B1488" s="25" t="s">
        <v>232</v>
      </c>
      <c r="C1488" s="25" t="s">
        <v>90</v>
      </c>
      <c r="D1488" s="25" t="s">
        <v>220</v>
      </c>
      <c r="F1488" s="17">
        <v>0</v>
      </c>
      <c r="G1488" s="65">
        <f t="shared" si="70"/>
        <v>0</v>
      </c>
      <c r="H1488" s="23">
        <f>ROUND(IF($A1488 ='Inflation Constants Table'!$E$1,E1488,E1488*(_xlfn.XLOOKUP($A1488,'Inflation Constants Table'!$A:$A,'Inflation Constants Table'!$B:$B,0))),0)</f>
        <v>0</v>
      </c>
      <c r="I1488" s="23">
        <f>ROUND(IF($A1488 ='Inflation Constants Table'!$E$1,F1488,F1488*(_xlfn.XLOOKUP($A1488,'Inflation Constants Table'!$A:$A,'Inflation Constants Table'!$B:$B,0))),0)</f>
        <v>0</v>
      </c>
      <c r="J1488" s="23">
        <f>ROUND(IF($A1488 ='Inflation Constants Table'!$E$1,G1488,G1488*(_xlfn.XLOOKUP($A1488,'Inflation Constants Table'!$A:$A,'Inflation Constants Table'!$B:$B,0))),0)</f>
        <v>0</v>
      </c>
      <c r="K1488" s="19">
        <f t="shared" si="71"/>
        <v>0</v>
      </c>
      <c r="L1488" s="73">
        <f>_xlfn.XLOOKUP(A1488,'SAPD GF as Pct of COSA GF'!A:A,'SAPD GF as Pct of COSA GF'!C:C)</f>
        <v>1701547788</v>
      </c>
      <c r="M1488" s="19">
        <f t="shared" si="72"/>
        <v>0</v>
      </c>
    </row>
    <row r="1489" spans="1:13">
      <c r="A1489">
        <v>2025</v>
      </c>
      <c r="B1489" s="25" t="s">
        <v>232</v>
      </c>
      <c r="C1489" s="25" t="s">
        <v>90</v>
      </c>
      <c r="D1489" s="25" t="s">
        <v>128</v>
      </c>
      <c r="F1489" s="17">
        <v>87496</v>
      </c>
      <c r="G1489" s="65">
        <f t="shared" si="70"/>
        <v>87496</v>
      </c>
      <c r="H1489" s="23">
        <f>ROUND(IF($A1489 ='Inflation Constants Table'!$E$1,E1489,E1489*(_xlfn.XLOOKUP($A1489,'Inflation Constants Table'!$A:$A,'Inflation Constants Table'!$B:$B,0))),0)</f>
        <v>0</v>
      </c>
      <c r="I1489" s="23">
        <f>ROUND(IF($A1489 ='Inflation Constants Table'!$E$1,F1489,F1489*(_xlfn.XLOOKUP($A1489,'Inflation Constants Table'!$A:$A,'Inflation Constants Table'!$B:$B,0))),0)</f>
        <v>89246</v>
      </c>
      <c r="J1489" s="23">
        <f>ROUND(IF($A1489 ='Inflation Constants Table'!$E$1,G1489,G1489*(_xlfn.XLOOKUP($A1489,'Inflation Constants Table'!$A:$A,'Inflation Constants Table'!$B:$B,0))),0)</f>
        <v>89246</v>
      </c>
      <c r="K1489" s="19">
        <f t="shared" si="71"/>
        <v>0</v>
      </c>
      <c r="L1489" s="73">
        <f>_xlfn.XLOOKUP(A1489,'SAPD GF as Pct of COSA GF'!A:A,'SAPD GF as Pct of COSA GF'!C:C)</f>
        <v>1701547788</v>
      </c>
      <c r="M1489" s="19">
        <f t="shared" si="72"/>
        <v>5.244989334381245E-5</v>
      </c>
    </row>
    <row r="1490" spans="1:13">
      <c r="A1490">
        <v>2025</v>
      </c>
      <c r="B1490" s="25" t="s">
        <v>232</v>
      </c>
      <c r="C1490" s="25" t="s">
        <v>130</v>
      </c>
      <c r="D1490" s="25" t="s">
        <v>132</v>
      </c>
      <c r="F1490" s="17">
        <v>929066</v>
      </c>
      <c r="G1490" s="65">
        <f t="shared" si="70"/>
        <v>929066</v>
      </c>
      <c r="H1490" s="23">
        <f>ROUND(IF($A1490 ='Inflation Constants Table'!$E$1,E1490,E1490*(_xlfn.XLOOKUP($A1490,'Inflation Constants Table'!$A:$A,'Inflation Constants Table'!$B:$B,0))),0)</f>
        <v>0</v>
      </c>
      <c r="I1490" s="23">
        <f>ROUND(IF($A1490 ='Inflation Constants Table'!$E$1,F1490,F1490*(_xlfn.XLOOKUP($A1490,'Inflation Constants Table'!$A:$A,'Inflation Constants Table'!$B:$B,0))),0)</f>
        <v>947647</v>
      </c>
      <c r="J1490" s="23">
        <f>ROUND(IF($A1490 ='Inflation Constants Table'!$E$1,G1490,G1490*(_xlfn.XLOOKUP($A1490,'Inflation Constants Table'!$A:$A,'Inflation Constants Table'!$B:$B,0))),0)</f>
        <v>947647</v>
      </c>
      <c r="K1490" s="19">
        <f t="shared" si="71"/>
        <v>0</v>
      </c>
      <c r="L1490" s="73">
        <f>_xlfn.XLOOKUP(A1490,'SAPD GF as Pct of COSA GF'!A:A,'SAPD GF as Pct of COSA GF'!C:C)</f>
        <v>1701547788</v>
      </c>
      <c r="M1490" s="19">
        <f t="shared" si="72"/>
        <v>5.5693234517607327E-4</v>
      </c>
    </row>
    <row r="1491" spans="1:13">
      <c r="A1491">
        <v>2025</v>
      </c>
      <c r="B1491" s="25" t="s">
        <v>232</v>
      </c>
      <c r="C1491" s="25" t="s">
        <v>130</v>
      </c>
      <c r="D1491" s="25" t="s">
        <v>139</v>
      </c>
      <c r="F1491" s="17">
        <v>0</v>
      </c>
      <c r="G1491" s="65">
        <f t="shared" si="70"/>
        <v>0</v>
      </c>
      <c r="H1491" s="23">
        <f>ROUND(IF($A1491 ='Inflation Constants Table'!$E$1,E1491,E1491*(_xlfn.XLOOKUP($A1491,'Inflation Constants Table'!$A:$A,'Inflation Constants Table'!$B:$B,0))),0)</f>
        <v>0</v>
      </c>
      <c r="I1491" s="23">
        <f>ROUND(IF($A1491 ='Inflation Constants Table'!$E$1,F1491,F1491*(_xlfn.XLOOKUP($A1491,'Inflation Constants Table'!$A:$A,'Inflation Constants Table'!$B:$B,0))),0)</f>
        <v>0</v>
      </c>
      <c r="J1491" s="23">
        <f>ROUND(IF($A1491 ='Inflation Constants Table'!$E$1,G1491,G1491*(_xlfn.XLOOKUP($A1491,'Inflation Constants Table'!$A:$A,'Inflation Constants Table'!$B:$B,0))),0)</f>
        <v>0</v>
      </c>
      <c r="K1491" s="19">
        <f t="shared" si="71"/>
        <v>0</v>
      </c>
      <c r="L1491" s="73">
        <f>_xlfn.XLOOKUP(A1491,'SAPD GF as Pct of COSA GF'!A:A,'SAPD GF as Pct of COSA GF'!C:C)</f>
        <v>1701547788</v>
      </c>
      <c r="M1491" s="19">
        <f t="shared" si="72"/>
        <v>0</v>
      </c>
    </row>
    <row r="1492" spans="1:13">
      <c r="A1492">
        <v>2025</v>
      </c>
      <c r="B1492" s="25" t="s">
        <v>232</v>
      </c>
      <c r="C1492" s="25" t="s">
        <v>130</v>
      </c>
      <c r="D1492" s="25" t="s">
        <v>140</v>
      </c>
      <c r="F1492" s="17">
        <v>10192</v>
      </c>
      <c r="G1492" s="65">
        <f t="shared" si="70"/>
        <v>10192</v>
      </c>
      <c r="H1492" s="23">
        <f>ROUND(IF($A1492 ='Inflation Constants Table'!$E$1,E1492,E1492*(_xlfn.XLOOKUP($A1492,'Inflation Constants Table'!$A:$A,'Inflation Constants Table'!$B:$B,0))),0)</f>
        <v>0</v>
      </c>
      <c r="I1492" s="23">
        <f>ROUND(IF($A1492 ='Inflation Constants Table'!$E$1,F1492,F1492*(_xlfn.XLOOKUP($A1492,'Inflation Constants Table'!$A:$A,'Inflation Constants Table'!$B:$B,0))),0)</f>
        <v>10396</v>
      </c>
      <c r="J1492" s="23">
        <f>ROUND(IF($A1492 ='Inflation Constants Table'!$E$1,G1492,G1492*(_xlfn.XLOOKUP($A1492,'Inflation Constants Table'!$A:$A,'Inflation Constants Table'!$B:$B,0))),0)</f>
        <v>10396</v>
      </c>
      <c r="K1492" s="19">
        <f t="shared" si="71"/>
        <v>0</v>
      </c>
      <c r="L1492" s="73">
        <f>_xlfn.XLOOKUP(A1492,'SAPD GF as Pct of COSA GF'!A:A,'SAPD GF as Pct of COSA GF'!C:C)</f>
        <v>1701547788</v>
      </c>
      <c r="M1492" s="19">
        <f t="shared" si="72"/>
        <v>6.1097314300055379E-6</v>
      </c>
    </row>
    <row r="1493" spans="1:13">
      <c r="A1493">
        <v>2025</v>
      </c>
      <c r="B1493" s="25" t="s">
        <v>232</v>
      </c>
      <c r="C1493" s="25" t="s">
        <v>130</v>
      </c>
      <c r="D1493" s="25" t="s">
        <v>146</v>
      </c>
      <c r="F1493" s="17">
        <v>18731</v>
      </c>
      <c r="G1493" s="65">
        <f t="shared" si="70"/>
        <v>18731</v>
      </c>
      <c r="H1493" s="23">
        <f>ROUND(IF($A1493 ='Inflation Constants Table'!$E$1,E1493,E1493*(_xlfn.XLOOKUP($A1493,'Inflation Constants Table'!$A:$A,'Inflation Constants Table'!$B:$B,0))),0)</f>
        <v>0</v>
      </c>
      <c r="I1493" s="23">
        <f>ROUND(IF($A1493 ='Inflation Constants Table'!$E$1,F1493,F1493*(_xlfn.XLOOKUP($A1493,'Inflation Constants Table'!$A:$A,'Inflation Constants Table'!$B:$B,0))),0)</f>
        <v>19106</v>
      </c>
      <c r="J1493" s="23">
        <f>ROUND(IF($A1493 ='Inflation Constants Table'!$E$1,G1493,G1493*(_xlfn.XLOOKUP($A1493,'Inflation Constants Table'!$A:$A,'Inflation Constants Table'!$B:$B,0))),0)</f>
        <v>19106</v>
      </c>
      <c r="K1493" s="19">
        <f t="shared" si="71"/>
        <v>0</v>
      </c>
      <c r="L1493" s="73">
        <f>_xlfn.XLOOKUP(A1493,'SAPD GF as Pct of COSA GF'!A:A,'SAPD GF as Pct of COSA GF'!C:C)</f>
        <v>1701547788</v>
      </c>
      <c r="M1493" s="19">
        <f t="shared" si="72"/>
        <v>1.1228600298353772E-5</v>
      </c>
    </row>
    <row r="1494" spans="1:13">
      <c r="A1494">
        <v>2025</v>
      </c>
      <c r="B1494" s="25" t="s">
        <v>232</v>
      </c>
      <c r="C1494" s="25" t="s">
        <v>130</v>
      </c>
      <c r="D1494" s="25" t="s">
        <v>147</v>
      </c>
      <c r="F1494" s="17">
        <v>150336</v>
      </c>
      <c r="G1494" s="65">
        <f t="shared" si="70"/>
        <v>150336</v>
      </c>
      <c r="H1494" s="23">
        <f>ROUND(IF($A1494 ='Inflation Constants Table'!$E$1,E1494,E1494*(_xlfn.XLOOKUP($A1494,'Inflation Constants Table'!$A:$A,'Inflation Constants Table'!$B:$B,0))),0)</f>
        <v>0</v>
      </c>
      <c r="I1494" s="23">
        <f>ROUND(IF($A1494 ='Inflation Constants Table'!$E$1,F1494,F1494*(_xlfn.XLOOKUP($A1494,'Inflation Constants Table'!$A:$A,'Inflation Constants Table'!$B:$B,0))),0)</f>
        <v>153343</v>
      </c>
      <c r="J1494" s="23">
        <f>ROUND(IF($A1494 ='Inflation Constants Table'!$E$1,G1494,G1494*(_xlfn.XLOOKUP($A1494,'Inflation Constants Table'!$A:$A,'Inflation Constants Table'!$B:$B,0))),0)</f>
        <v>153343</v>
      </c>
      <c r="K1494" s="19">
        <f t="shared" si="71"/>
        <v>0</v>
      </c>
      <c r="L1494" s="73">
        <f>_xlfn.XLOOKUP(A1494,'SAPD GF as Pct of COSA GF'!A:A,'SAPD GF as Pct of COSA GF'!C:C)</f>
        <v>1701547788</v>
      </c>
      <c r="M1494" s="19">
        <f t="shared" si="72"/>
        <v>9.0119713993010693E-5</v>
      </c>
    </row>
    <row r="1495" spans="1:13">
      <c r="A1495">
        <v>2025</v>
      </c>
      <c r="B1495" s="25" t="s">
        <v>232</v>
      </c>
      <c r="C1495" s="25" t="s">
        <v>130</v>
      </c>
      <c r="D1495" s="25" t="s">
        <v>149</v>
      </c>
      <c r="F1495" s="17">
        <v>5160</v>
      </c>
      <c r="G1495" s="65">
        <f t="shared" si="70"/>
        <v>5160</v>
      </c>
      <c r="H1495" s="23">
        <f>ROUND(IF($A1495 ='Inflation Constants Table'!$E$1,E1495,E1495*(_xlfn.XLOOKUP($A1495,'Inflation Constants Table'!$A:$A,'Inflation Constants Table'!$B:$B,0))),0)</f>
        <v>0</v>
      </c>
      <c r="I1495" s="23">
        <f>ROUND(IF($A1495 ='Inflation Constants Table'!$E$1,F1495,F1495*(_xlfn.XLOOKUP($A1495,'Inflation Constants Table'!$A:$A,'Inflation Constants Table'!$B:$B,0))),0)</f>
        <v>5263</v>
      </c>
      <c r="J1495" s="23">
        <f>ROUND(IF($A1495 ='Inflation Constants Table'!$E$1,G1495,G1495*(_xlfn.XLOOKUP($A1495,'Inflation Constants Table'!$A:$A,'Inflation Constants Table'!$B:$B,0))),0)</f>
        <v>5263</v>
      </c>
      <c r="K1495" s="19">
        <f t="shared" si="71"/>
        <v>0</v>
      </c>
      <c r="L1495" s="73">
        <f>_xlfn.XLOOKUP(A1495,'SAPD GF as Pct of COSA GF'!A:A,'SAPD GF as Pct of COSA GF'!C:C)</f>
        <v>1701547788</v>
      </c>
      <c r="M1495" s="19">
        <f t="shared" si="72"/>
        <v>3.0930662289456661E-6</v>
      </c>
    </row>
    <row r="1496" spans="1:13">
      <c r="A1496">
        <v>2025</v>
      </c>
      <c r="B1496" s="25" t="s">
        <v>232</v>
      </c>
      <c r="C1496" s="25" t="s">
        <v>130</v>
      </c>
      <c r="D1496" s="25" t="s">
        <v>153</v>
      </c>
      <c r="F1496" s="17">
        <v>19351</v>
      </c>
      <c r="G1496" s="65">
        <f t="shared" si="70"/>
        <v>19351</v>
      </c>
      <c r="H1496" s="23">
        <f>ROUND(IF($A1496 ='Inflation Constants Table'!$E$1,E1496,E1496*(_xlfn.XLOOKUP($A1496,'Inflation Constants Table'!$A:$A,'Inflation Constants Table'!$B:$B,0))),0)</f>
        <v>0</v>
      </c>
      <c r="I1496" s="23">
        <f>ROUND(IF($A1496 ='Inflation Constants Table'!$E$1,F1496,F1496*(_xlfn.XLOOKUP($A1496,'Inflation Constants Table'!$A:$A,'Inflation Constants Table'!$B:$B,0))),0)</f>
        <v>19738</v>
      </c>
      <c r="J1496" s="23">
        <f>ROUND(IF($A1496 ='Inflation Constants Table'!$E$1,G1496,G1496*(_xlfn.XLOOKUP($A1496,'Inflation Constants Table'!$A:$A,'Inflation Constants Table'!$B:$B,0))),0)</f>
        <v>19738</v>
      </c>
      <c r="K1496" s="19">
        <f t="shared" si="71"/>
        <v>0</v>
      </c>
      <c r="L1496" s="73">
        <f>_xlfn.XLOOKUP(A1496,'SAPD GF as Pct of COSA GF'!A:A,'SAPD GF as Pct of COSA GF'!C:C)</f>
        <v>1701547788</v>
      </c>
      <c r="M1496" s="19">
        <f t="shared" si="72"/>
        <v>1.1600026833921635E-5</v>
      </c>
    </row>
    <row r="1497" spans="1:13">
      <c r="A1497">
        <v>2025</v>
      </c>
      <c r="B1497" s="25" t="s">
        <v>232</v>
      </c>
      <c r="C1497" s="25" t="s">
        <v>159</v>
      </c>
      <c r="D1497" s="25" t="s">
        <v>164</v>
      </c>
      <c r="F1497" s="17">
        <v>13872</v>
      </c>
      <c r="G1497" s="65">
        <f t="shared" si="70"/>
        <v>13872</v>
      </c>
      <c r="H1497" s="23">
        <f>ROUND(IF($A1497 ='Inflation Constants Table'!$E$1,E1497,E1497*(_xlfn.XLOOKUP($A1497,'Inflation Constants Table'!$A:$A,'Inflation Constants Table'!$B:$B,0))),0)</f>
        <v>0</v>
      </c>
      <c r="I1497" s="23">
        <f>ROUND(IF($A1497 ='Inflation Constants Table'!$E$1,F1497,F1497*(_xlfn.XLOOKUP($A1497,'Inflation Constants Table'!$A:$A,'Inflation Constants Table'!$B:$B,0))),0)</f>
        <v>14149</v>
      </c>
      <c r="J1497" s="23">
        <f>ROUND(IF($A1497 ='Inflation Constants Table'!$E$1,G1497,G1497*(_xlfn.XLOOKUP($A1497,'Inflation Constants Table'!$A:$A,'Inflation Constants Table'!$B:$B,0))),0)</f>
        <v>14149</v>
      </c>
      <c r="K1497" s="19">
        <f t="shared" si="71"/>
        <v>0</v>
      </c>
      <c r="L1497" s="73">
        <f>_xlfn.XLOOKUP(A1497,'SAPD GF as Pct of COSA GF'!A:A,'SAPD GF as Pct of COSA GF'!C:C)</f>
        <v>1701547788</v>
      </c>
      <c r="M1497" s="19">
        <f t="shared" si="72"/>
        <v>8.3153703350469753E-6</v>
      </c>
    </row>
    <row r="1498" spans="1:13">
      <c r="A1498">
        <v>2025</v>
      </c>
      <c r="B1498" s="25" t="s">
        <v>232</v>
      </c>
      <c r="C1498" s="25" t="s">
        <v>159</v>
      </c>
      <c r="D1498" s="25" t="s">
        <v>165</v>
      </c>
      <c r="F1498" s="17">
        <v>4000</v>
      </c>
      <c r="G1498" s="65">
        <f t="shared" si="70"/>
        <v>4000</v>
      </c>
      <c r="H1498" s="23">
        <f>ROUND(IF($A1498 ='Inflation Constants Table'!$E$1,E1498,E1498*(_xlfn.XLOOKUP($A1498,'Inflation Constants Table'!$A:$A,'Inflation Constants Table'!$B:$B,0))),0)</f>
        <v>0</v>
      </c>
      <c r="I1498" s="23">
        <f>ROUND(IF($A1498 ='Inflation Constants Table'!$E$1,F1498,F1498*(_xlfn.XLOOKUP($A1498,'Inflation Constants Table'!$A:$A,'Inflation Constants Table'!$B:$B,0))),0)</f>
        <v>4080</v>
      </c>
      <c r="J1498" s="23">
        <f>ROUND(IF($A1498 ='Inflation Constants Table'!$E$1,G1498,G1498*(_xlfn.XLOOKUP($A1498,'Inflation Constants Table'!$A:$A,'Inflation Constants Table'!$B:$B,0))),0)</f>
        <v>4080</v>
      </c>
      <c r="K1498" s="19">
        <f t="shared" si="71"/>
        <v>0</v>
      </c>
      <c r="L1498" s="73">
        <f>_xlfn.XLOOKUP(A1498,'SAPD GF as Pct of COSA GF'!A:A,'SAPD GF as Pct of COSA GF'!C:C)</f>
        <v>1701547788</v>
      </c>
      <c r="M1498" s="19">
        <f t="shared" si="72"/>
        <v>2.3978168751849362E-6</v>
      </c>
    </row>
    <row r="1499" spans="1:13">
      <c r="A1499">
        <v>2025</v>
      </c>
      <c r="B1499" s="25" t="s">
        <v>232</v>
      </c>
      <c r="C1499" s="25" t="s">
        <v>159</v>
      </c>
      <c r="D1499" s="25" t="s">
        <v>166</v>
      </c>
      <c r="F1499" s="17">
        <v>1300</v>
      </c>
      <c r="G1499" s="65">
        <f t="shared" si="70"/>
        <v>1300</v>
      </c>
      <c r="H1499" s="23">
        <f>ROUND(IF($A1499 ='Inflation Constants Table'!$E$1,E1499,E1499*(_xlfn.XLOOKUP($A1499,'Inflation Constants Table'!$A:$A,'Inflation Constants Table'!$B:$B,0))),0)</f>
        <v>0</v>
      </c>
      <c r="I1499" s="23">
        <f>ROUND(IF($A1499 ='Inflation Constants Table'!$E$1,F1499,F1499*(_xlfn.XLOOKUP($A1499,'Inflation Constants Table'!$A:$A,'Inflation Constants Table'!$B:$B,0))),0)</f>
        <v>1326</v>
      </c>
      <c r="J1499" s="23">
        <f>ROUND(IF($A1499 ='Inflation Constants Table'!$E$1,G1499,G1499*(_xlfn.XLOOKUP($A1499,'Inflation Constants Table'!$A:$A,'Inflation Constants Table'!$B:$B,0))),0)</f>
        <v>1326</v>
      </c>
      <c r="K1499" s="19">
        <f t="shared" si="71"/>
        <v>0</v>
      </c>
      <c r="L1499" s="73">
        <f>_xlfn.XLOOKUP(A1499,'SAPD GF as Pct of COSA GF'!A:A,'SAPD GF as Pct of COSA GF'!C:C)</f>
        <v>1701547788</v>
      </c>
      <c r="M1499" s="19">
        <f t="shared" si="72"/>
        <v>7.792904844351042E-7</v>
      </c>
    </row>
    <row r="1500" spans="1:13">
      <c r="A1500">
        <v>2025</v>
      </c>
      <c r="B1500" s="25" t="s">
        <v>232</v>
      </c>
      <c r="C1500" s="25" t="s">
        <v>159</v>
      </c>
      <c r="D1500" s="25" t="s">
        <v>167</v>
      </c>
      <c r="F1500" s="17">
        <v>500</v>
      </c>
      <c r="G1500" s="65">
        <f t="shared" si="70"/>
        <v>500</v>
      </c>
      <c r="H1500" s="23">
        <f>ROUND(IF($A1500 ='Inflation Constants Table'!$E$1,E1500,E1500*(_xlfn.XLOOKUP($A1500,'Inflation Constants Table'!$A:$A,'Inflation Constants Table'!$B:$B,0))),0)</f>
        <v>0</v>
      </c>
      <c r="I1500" s="23">
        <f>ROUND(IF($A1500 ='Inflation Constants Table'!$E$1,F1500,F1500*(_xlfn.XLOOKUP($A1500,'Inflation Constants Table'!$A:$A,'Inflation Constants Table'!$B:$B,0))),0)</f>
        <v>510</v>
      </c>
      <c r="J1500" s="23">
        <f>ROUND(IF($A1500 ='Inflation Constants Table'!$E$1,G1500,G1500*(_xlfn.XLOOKUP($A1500,'Inflation Constants Table'!$A:$A,'Inflation Constants Table'!$B:$B,0))),0)</f>
        <v>510</v>
      </c>
      <c r="K1500" s="19">
        <f t="shared" si="71"/>
        <v>0</v>
      </c>
      <c r="L1500" s="73">
        <f>_xlfn.XLOOKUP(A1500,'SAPD GF as Pct of COSA GF'!A:A,'SAPD GF as Pct of COSA GF'!C:C)</f>
        <v>1701547788</v>
      </c>
      <c r="M1500" s="19">
        <f t="shared" si="72"/>
        <v>2.9972710939811702E-7</v>
      </c>
    </row>
    <row r="1501" spans="1:13">
      <c r="A1501">
        <v>2025</v>
      </c>
      <c r="B1501" s="25" t="s">
        <v>232</v>
      </c>
      <c r="C1501" s="25" t="s">
        <v>159</v>
      </c>
      <c r="D1501" s="25" t="s">
        <v>170</v>
      </c>
      <c r="F1501" s="17">
        <v>19470</v>
      </c>
      <c r="G1501" s="65">
        <f t="shared" si="70"/>
        <v>19470</v>
      </c>
      <c r="H1501" s="23">
        <f>ROUND(IF($A1501 ='Inflation Constants Table'!$E$1,E1501,E1501*(_xlfn.XLOOKUP($A1501,'Inflation Constants Table'!$A:$A,'Inflation Constants Table'!$B:$B,0))),0)</f>
        <v>0</v>
      </c>
      <c r="I1501" s="23">
        <f>ROUND(IF($A1501 ='Inflation Constants Table'!$E$1,F1501,F1501*(_xlfn.XLOOKUP($A1501,'Inflation Constants Table'!$A:$A,'Inflation Constants Table'!$B:$B,0))),0)</f>
        <v>19859</v>
      </c>
      <c r="J1501" s="23">
        <f>ROUND(IF($A1501 ='Inflation Constants Table'!$E$1,G1501,G1501*(_xlfn.XLOOKUP($A1501,'Inflation Constants Table'!$A:$A,'Inflation Constants Table'!$B:$B,0))),0)</f>
        <v>19859</v>
      </c>
      <c r="K1501" s="19">
        <f t="shared" si="71"/>
        <v>0</v>
      </c>
      <c r="L1501" s="73">
        <f>_xlfn.XLOOKUP(A1501,'SAPD GF as Pct of COSA GF'!A:A,'SAPD GF as Pct of COSA GF'!C:C)</f>
        <v>1701547788</v>
      </c>
      <c r="M1501" s="19">
        <f t="shared" si="72"/>
        <v>1.1671138559876874E-5</v>
      </c>
    </row>
    <row r="1502" spans="1:13">
      <c r="A1502">
        <v>2025</v>
      </c>
      <c r="B1502" s="25" t="s">
        <v>232</v>
      </c>
      <c r="C1502" s="25" t="s">
        <v>159</v>
      </c>
      <c r="D1502" s="25" t="s">
        <v>172</v>
      </c>
      <c r="F1502" s="17">
        <v>1000</v>
      </c>
      <c r="G1502" s="65">
        <f t="shared" si="70"/>
        <v>1000</v>
      </c>
      <c r="H1502" s="23">
        <f>ROUND(IF($A1502 ='Inflation Constants Table'!$E$1,E1502,E1502*(_xlfn.XLOOKUP($A1502,'Inflation Constants Table'!$A:$A,'Inflation Constants Table'!$B:$B,0))),0)</f>
        <v>0</v>
      </c>
      <c r="I1502" s="23">
        <f>ROUND(IF($A1502 ='Inflation Constants Table'!$E$1,F1502,F1502*(_xlfn.XLOOKUP($A1502,'Inflation Constants Table'!$A:$A,'Inflation Constants Table'!$B:$B,0))),0)</f>
        <v>1020</v>
      </c>
      <c r="J1502" s="23">
        <f>ROUND(IF($A1502 ='Inflation Constants Table'!$E$1,G1502,G1502*(_xlfn.XLOOKUP($A1502,'Inflation Constants Table'!$A:$A,'Inflation Constants Table'!$B:$B,0))),0)</f>
        <v>1020</v>
      </c>
      <c r="K1502" s="19">
        <f t="shared" si="71"/>
        <v>0</v>
      </c>
      <c r="L1502" s="73">
        <f>_xlfn.XLOOKUP(A1502,'SAPD GF as Pct of COSA GF'!A:A,'SAPD GF as Pct of COSA GF'!C:C)</f>
        <v>1701547788</v>
      </c>
      <c r="M1502" s="19">
        <f t="shared" si="72"/>
        <v>5.9945421879623404E-7</v>
      </c>
    </row>
    <row r="1503" spans="1:13">
      <c r="A1503">
        <v>2025</v>
      </c>
      <c r="B1503" s="25" t="s">
        <v>232</v>
      </c>
      <c r="C1503" s="25" t="s">
        <v>159</v>
      </c>
      <c r="D1503" s="25" t="s">
        <v>233</v>
      </c>
      <c r="F1503" s="17">
        <v>0</v>
      </c>
      <c r="G1503" s="65">
        <f t="shared" si="70"/>
        <v>0</v>
      </c>
      <c r="H1503" s="23">
        <f>ROUND(IF($A1503 ='Inflation Constants Table'!$E$1,E1503,E1503*(_xlfn.XLOOKUP($A1503,'Inflation Constants Table'!$A:$A,'Inflation Constants Table'!$B:$B,0))),0)</f>
        <v>0</v>
      </c>
      <c r="I1503" s="23">
        <f>ROUND(IF($A1503 ='Inflation Constants Table'!$E$1,F1503,F1503*(_xlfn.XLOOKUP($A1503,'Inflation Constants Table'!$A:$A,'Inflation Constants Table'!$B:$B,0))),0)</f>
        <v>0</v>
      </c>
      <c r="J1503" s="23">
        <f>ROUND(IF($A1503 ='Inflation Constants Table'!$E$1,G1503,G1503*(_xlfn.XLOOKUP($A1503,'Inflation Constants Table'!$A:$A,'Inflation Constants Table'!$B:$B,0))),0)</f>
        <v>0</v>
      </c>
      <c r="K1503" s="19">
        <f t="shared" si="71"/>
        <v>0</v>
      </c>
      <c r="L1503" s="73">
        <f>_xlfn.XLOOKUP(A1503,'SAPD GF as Pct of COSA GF'!A:A,'SAPD GF as Pct of COSA GF'!C:C)</f>
        <v>1701547788</v>
      </c>
      <c r="M1503" s="19">
        <f t="shared" si="72"/>
        <v>0</v>
      </c>
    </row>
    <row r="1504" spans="1:13">
      <c r="A1504">
        <v>2025</v>
      </c>
      <c r="B1504" s="25" t="s">
        <v>232</v>
      </c>
      <c r="C1504" s="25" t="s">
        <v>177</v>
      </c>
      <c r="D1504" s="25" t="s">
        <v>180</v>
      </c>
      <c r="F1504" s="17">
        <v>3312</v>
      </c>
      <c r="G1504" s="65">
        <f t="shared" si="70"/>
        <v>3312</v>
      </c>
      <c r="H1504" s="23">
        <f>ROUND(IF($A1504 ='Inflation Constants Table'!$E$1,E1504,E1504*(_xlfn.XLOOKUP($A1504,'Inflation Constants Table'!$A:$A,'Inflation Constants Table'!$B:$B,0))),0)</f>
        <v>0</v>
      </c>
      <c r="I1504" s="23">
        <f>ROUND(IF($A1504 ='Inflation Constants Table'!$E$1,F1504,F1504*(_xlfn.XLOOKUP($A1504,'Inflation Constants Table'!$A:$A,'Inflation Constants Table'!$B:$B,0))),0)</f>
        <v>3378</v>
      </c>
      <c r="J1504" s="23">
        <f>ROUND(IF($A1504 ='Inflation Constants Table'!$E$1,G1504,G1504*(_xlfn.XLOOKUP($A1504,'Inflation Constants Table'!$A:$A,'Inflation Constants Table'!$B:$B,0))),0)</f>
        <v>3378</v>
      </c>
      <c r="K1504" s="19">
        <f t="shared" si="71"/>
        <v>0</v>
      </c>
      <c r="L1504" s="73">
        <f>_xlfn.XLOOKUP(A1504,'SAPD GF as Pct of COSA GF'!A:A,'SAPD GF as Pct of COSA GF'!C:C)</f>
        <v>1701547788</v>
      </c>
      <c r="M1504" s="19">
        <f t="shared" si="72"/>
        <v>1.9852513246016457E-6</v>
      </c>
    </row>
    <row r="1505" spans="1:13">
      <c r="A1505">
        <v>2025</v>
      </c>
      <c r="B1505" s="25" t="s">
        <v>232</v>
      </c>
      <c r="C1505" s="25" t="s">
        <v>177</v>
      </c>
      <c r="D1505" s="25" t="s">
        <v>183</v>
      </c>
      <c r="F1505" s="17">
        <v>1694</v>
      </c>
      <c r="G1505" s="65">
        <f t="shared" si="70"/>
        <v>1694</v>
      </c>
      <c r="H1505" s="23">
        <f>ROUND(IF($A1505 ='Inflation Constants Table'!$E$1,E1505,E1505*(_xlfn.XLOOKUP($A1505,'Inflation Constants Table'!$A:$A,'Inflation Constants Table'!$B:$B,0))),0)</f>
        <v>0</v>
      </c>
      <c r="I1505" s="23">
        <f>ROUND(IF($A1505 ='Inflation Constants Table'!$E$1,F1505,F1505*(_xlfn.XLOOKUP($A1505,'Inflation Constants Table'!$A:$A,'Inflation Constants Table'!$B:$B,0))),0)</f>
        <v>1728</v>
      </c>
      <c r="J1505" s="23">
        <f>ROUND(IF($A1505 ='Inflation Constants Table'!$E$1,G1505,G1505*(_xlfn.XLOOKUP($A1505,'Inflation Constants Table'!$A:$A,'Inflation Constants Table'!$B:$B,0))),0)</f>
        <v>1728</v>
      </c>
      <c r="K1505" s="19">
        <f t="shared" si="71"/>
        <v>0</v>
      </c>
      <c r="L1505" s="73">
        <f>_xlfn.XLOOKUP(A1505,'SAPD GF as Pct of COSA GF'!A:A,'SAPD GF as Pct of COSA GF'!C:C)</f>
        <v>1701547788</v>
      </c>
      <c r="M1505" s="19">
        <f t="shared" si="72"/>
        <v>1.0155459706665611E-6</v>
      </c>
    </row>
    <row r="1506" spans="1:13">
      <c r="A1506">
        <v>2025</v>
      </c>
      <c r="B1506" s="25" t="s">
        <v>232</v>
      </c>
      <c r="C1506" s="25" t="s">
        <v>177</v>
      </c>
      <c r="D1506" s="25" t="s">
        <v>185</v>
      </c>
      <c r="F1506" s="17">
        <v>353947</v>
      </c>
      <c r="G1506" s="65">
        <f t="shared" si="70"/>
        <v>353947</v>
      </c>
      <c r="H1506" s="23">
        <f>ROUND(IF($A1506 ='Inflation Constants Table'!$E$1,E1506,E1506*(_xlfn.XLOOKUP($A1506,'Inflation Constants Table'!$A:$A,'Inflation Constants Table'!$B:$B,0))),0)</f>
        <v>0</v>
      </c>
      <c r="I1506" s="23">
        <f>ROUND(IF($A1506 ='Inflation Constants Table'!$E$1,F1506,F1506*(_xlfn.XLOOKUP($A1506,'Inflation Constants Table'!$A:$A,'Inflation Constants Table'!$B:$B,0))),0)</f>
        <v>361026</v>
      </c>
      <c r="J1506" s="23">
        <f>ROUND(IF($A1506 ='Inflation Constants Table'!$E$1,G1506,G1506*(_xlfn.XLOOKUP($A1506,'Inflation Constants Table'!$A:$A,'Inflation Constants Table'!$B:$B,0))),0)</f>
        <v>361026</v>
      </c>
      <c r="K1506" s="19">
        <f t="shared" si="71"/>
        <v>0</v>
      </c>
      <c r="L1506" s="73">
        <f>_xlfn.XLOOKUP(A1506,'SAPD GF as Pct of COSA GF'!A:A,'SAPD GF as Pct of COSA GF'!C:C)</f>
        <v>1701547788</v>
      </c>
      <c r="M1506" s="19">
        <f t="shared" si="72"/>
        <v>2.1217505764228352E-4</v>
      </c>
    </row>
    <row r="1507" spans="1:13">
      <c r="A1507">
        <v>2025</v>
      </c>
      <c r="B1507" s="25" t="s">
        <v>232</v>
      </c>
      <c r="C1507" s="25" t="s">
        <v>177</v>
      </c>
      <c r="D1507" s="25" t="s">
        <v>193</v>
      </c>
      <c r="F1507" s="17">
        <v>31710</v>
      </c>
      <c r="G1507" s="65">
        <f t="shared" si="70"/>
        <v>31710</v>
      </c>
      <c r="H1507" s="23">
        <f>ROUND(IF($A1507 ='Inflation Constants Table'!$E$1,E1507,E1507*(_xlfn.XLOOKUP($A1507,'Inflation Constants Table'!$A:$A,'Inflation Constants Table'!$B:$B,0))),0)</f>
        <v>0</v>
      </c>
      <c r="I1507" s="23">
        <f>ROUND(IF($A1507 ='Inflation Constants Table'!$E$1,F1507,F1507*(_xlfn.XLOOKUP($A1507,'Inflation Constants Table'!$A:$A,'Inflation Constants Table'!$B:$B,0))),0)</f>
        <v>32344</v>
      </c>
      <c r="J1507" s="23">
        <f>ROUND(IF($A1507 ='Inflation Constants Table'!$E$1,G1507,G1507*(_xlfn.XLOOKUP($A1507,'Inflation Constants Table'!$A:$A,'Inflation Constants Table'!$B:$B,0))),0)</f>
        <v>32344</v>
      </c>
      <c r="K1507" s="19">
        <f t="shared" si="71"/>
        <v>0</v>
      </c>
      <c r="L1507" s="73">
        <f>_xlfn.XLOOKUP(A1507,'SAPD GF as Pct of COSA GF'!A:A,'SAPD GF as Pct of COSA GF'!C:C)</f>
        <v>1701547788</v>
      </c>
      <c r="M1507" s="19">
        <f t="shared" si="72"/>
        <v>1.900857573798568E-5</v>
      </c>
    </row>
    <row r="1508" spans="1:13">
      <c r="A1508">
        <v>2025</v>
      </c>
      <c r="B1508" s="25" t="s">
        <v>232</v>
      </c>
      <c r="C1508" s="25" t="s">
        <v>177</v>
      </c>
      <c r="D1508" s="25" t="s">
        <v>195</v>
      </c>
      <c r="G1508" s="65">
        <f t="shared" si="70"/>
        <v>0</v>
      </c>
      <c r="H1508" s="23">
        <f>ROUND(IF($A1508 ='Inflation Constants Table'!$E$1,E1508,E1508*(_xlfn.XLOOKUP($A1508,'Inflation Constants Table'!$A:$A,'Inflation Constants Table'!$B:$B,0))),0)</f>
        <v>0</v>
      </c>
      <c r="I1508" s="23">
        <f>ROUND(IF($A1508 ='Inflation Constants Table'!$E$1,F1508,F1508*(_xlfn.XLOOKUP($A1508,'Inflation Constants Table'!$A:$A,'Inflation Constants Table'!$B:$B,0))),0)</f>
        <v>0</v>
      </c>
      <c r="J1508" s="23">
        <f>ROUND(IF($A1508 ='Inflation Constants Table'!$E$1,G1508,G1508*(_xlfn.XLOOKUP($A1508,'Inflation Constants Table'!$A:$A,'Inflation Constants Table'!$B:$B,0))),0)</f>
        <v>0</v>
      </c>
      <c r="K1508" s="19">
        <f t="shared" si="71"/>
        <v>0</v>
      </c>
      <c r="L1508" s="73">
        <f>_xlfn.XLOOKUP(A1508,'SAPD GF as Pct of COSA GF'!A:A,'SAPD GF as Pct of COSA GF'!C:C)</f>
        <v>1701547788</v>
      </c>
      <c r="M1508" s="19">
        <f t="shared" si="72"/>
        <v>0</v>
      </c>
    </row>
    <row r="1509" spans="1:13">
      <c r="A1509">
        <v>2025</v>
      </c>
      <c r="B1509" s="25" t="s">
        <v>232</v>
      </c>
      <c r="C1509" s="25" t="s">
        <v>177</v>
      </c>
      <c r="D1509" s="25" t="s">
        <v>196</v>
      </c>
      <c r="F1509" s="17">
        <v>229471</v>
      </c>
      <c r="G1509" s="65">
        <f t="shared" si="70"/>
        <v>229471</v>
      </c>
      <c r="H1509" s="23">
        <f>ROUND(IF($A1509 ='Inflation Constants Table'!$E$1,E1509,E1509*(_xlfn.XLOOKUP($A1509,'Inflation Constants Table'!$A:$A,'Inflation Constants Table'!$B:$B,0))),0)</f>
        <v>0</v>
      </c>
      <c r="I1509" s="23">
        <f>ROUND(IF($A1509 ='Inflation Constants Table'!$E$1,F1509,F1509*(_xlfn.XLOOKUP($A1509,'Inflation Constants Table'!$A:$A,'Inflation Constants Table'!$B:$B,0))),0)</f>
        <v>234060</v>
      </c>
      <c r="J1509" s="23">
        <f>ROUND(IF($A1509 ='Inflation Constants Table'!$E$1,G1509,G1509*(_xlfn.XLOOKUP($A1509,'Inflation Constants Table'!$A:$A,'Inflation Constants Table'!$B:$B,0))),0)</f>
        <v>234060</v>
      </c>
      <c r="K1509" s="19">
        <f t="shared" si="71"/>
        <v>0</v>
      </c>
      <c r="L1509" s="73">
        <f>_xlfn.XLOOKUP(A1509,'SAPD GF as Pct of COSA GF'!A:A,'SAPD GF as Pct of COSA GF'!C:C)</f>
        <v>1701547788</v>
      </c>
      <c r="M1509" s="19">
        <f t="shared" si="72"/>
        <v>1.3755711220730051E-4</v>
      </c>
    </row>
    <row r="1510" spans="1:13">
      <c r="A1510">
        <v>2025</v>
      </c>
      <c r="B1510" s="25" t="s">
        <v>232</v>
      </c>
      <c r="C1510" s="25" t="s">
        <v>199</v>
      </c>
      <c r="D1510" s="25" t="s">
        <v>227</v>
      </c>
      <c r="F1510" s="17">
        <v>0</v>
      </c>
      <c r="G1510" s="65">
        <f t="shared" si="70"/>
        <v>0</v>
      </c>
      <c r="H1510" s="23">
        <f>ROUND(IF($A1510 ='Inflation Constants Table'!$E$1,E1510,E1510*(_xlfn.XLOOKUP($A1510,'Inflation Constants Table'!$A:$A,'Inflation Constants Table'!$B:$B,0))),0)</f>
        <v>0</v>
      </c>
      <c r="I1510" s="23">
        <f>ROUND(IF($A1510 ='Inflation Constants Table'!$E$1,F1510,F1510*(_xlfn.XLOOKUP($A1510,'Inflation Constants Table'!$A:$A,'Inflation Constants Table'!$B:$B,0))),0)</f>
        <v>0</v>
      </c>
      <c r="J1510" s="23">
        <f>ROUND(IF($A1510 ='Inflation Constants Table'!$E$1,G1510,G1510*(_xlfn.XLOOKUP($A1510,'Inflation Constants Table'!$A:$A,'Inflation Constants Table'!$B:$B,0))),0)</f>
        <v>0</v>
      </c>
      <c r="K1510" s="19">
        <f t="shared" si="71"/>
        <v>0</v>
      </c>
      <c r="L1510" s="73">
        <f>_xlfn.XLOOKUP(A1510,'SAPD GF as Pct of COSA GF'!A:A,'SAPD GF as Pct of COSA GF'!C:C)</f>
        <v>1701547788</v>
      </c>
      <c r="M1510" s="19">
        <f t="shared" si="72"/>
        <v>0</v>
      </c>
    </row>
    <row r="1511" spans="1:13">
      <c r="A1511">
        <v>2025</v>
      </c>
      <c r="B1511" s="25" t="s">
        <v>232</v>
      </c>
      <c r="C1511" s="25" t="s">
        <v>199</v>
      </c>
      <c r="D1511" s="25" t="s">
        <v>222</v>
      </c>
      <c r="F1511" s="17">
        <v>0</v>
      </c>
      <c r="G1511" s="65">
        <f t="shared" si="70"/>
        <v>0</v>
      </c>
      <c r="H1511" s="23">
        <f>ROUND(IF($A1511 ='Inflation Constants Table'!$E$1,E1511,E1511*(_xlfn.XLOOKUP($A1511,'Inflation Constants Table'!$A:$A,'Inflation Constants Table'!$B:$B,0))),0)</f>
        <v>0</v>
      </c>
      <c r="I1511" s="23">
        <f>ROUND(IF($A1511 ='Inflation Constants Table'!$E$1,F1511,F1511*(_xlfn.XLOOKUP($A1511,'Inflation Constants Table'!$A:$A,'Inflation Constants Table'!$B:$B,0))),0)</f>
        <v>0</v>
      </c>
      <c r="J1511" s="23">
        <f>ROUND(IF($A1511 ='Inflation Constants Table'!$E$1,G1511,G1511*(_xlfn.XLOOKUP($A1511,'Inflation Constants Table'!$A:$A,'Inflation Constants Table'!$B:$B,0))),0)</f>
        <v>0</v>
      </c>
      <c r="K1511" s="19">
        <f t="shared" si="71"/>
        <v>0</v>
      </c>
      <c r="L1511" s="73">
        <f>_xlfn.XLOOKUP(A1511,'SAPD GF as Pct of COSA GF'!A:A,'SAPD GF as Pct of COSA GF'!C:C)</f>
        <v>1701547788</v>
      </c>
      <c r="M1511" s="19">
        <f t="shared" si="72"/>
        <v>0</v>
      </c>
    </row>
    <row r="1512" spans="1:13">
      <c r="A1512">
        <v>2025</v>
      </c>
      <c r="B1512" s="25" t="s">
        <v>232</v>
      </c>
      <c r="C1512" s="25" t="s">
        <v>199</v>
      </c>
      <c r="D1512" s="25" t="s">
        <v>223</v>
      </c>
      <c r="F1512" s="17">
        <v>0</v>
      </c>
      <c r="G1512" s="65">
        <f t="shared" si="70"/>
        <v>0</v>
      </c>
      <c r="H1512" s="23">
        <f>ROUND(IF($A1512 ='Inflation Constants Table'!$E$1,E1512,E1512*(_xlfn.XLOOKUP($A1512,'Inflation Constants Table'!$A:$A,'Inflation Constants Table'!$B:$B,0))),0)</f>
        <v>0</v>
      </c>
      <c r="I1512" s="23">
        <f>ROUND(IF($A1512 ='Inflation Constants Table'!$E$1,F1512,F1512*(_xlfn.XLOOKUP($A1512,'Inflation Constants Table'!$A:$A,'Inflation Constants Table'!$B:$B,0))),0)</f>
        <v>0</v>
      </c>
      <c r="J1512" s="23">
        <f>ROUND(IF($A1512 ='Inflation Constants Table'!$E$1,G1512,G1512*(_xlfn.XLOOKUP($A1512,'Inflation Constants Table'!$A:$A,'Inflation Constants Table'!$B:$B,0))),0)</f>
        <v>0</v>
      </c>
      <c r="K1512" s="19">
        <f t="shared" si="71"/>
        <v>0</v>
      </c>
      <c r="L1512" s="73">
        <f>_xlfn.XLOOKUP(A1512,'SAPD GF as Pct of COSA GF'!A:A,'SAPD GF as Pct of COSA GF'!C:C)</f>
        <v>1701547788</v>
      </c>
      <c r="M1512" s="19">
        <f t="shared" si="72"/>
        <v>0</v>
      </c>
    </row>
    <row r="1513" spans="1:13">
      <c r="A1513">
        <v>2025</v>
      </c>
      <c r="B1513" s="61" t="s">
        <v>232</v>
      </c>
      <c r="C1513" s="61" t="s">
        <v>199</v>
      </c>
      <c r="D1513" s="61" t="s">
        <v>205</v>
      </c>
      <c r="E1513" s="66"/>
      <c r="F1513" s="66">
        <v>0</v>
      </c>
      <c r="G1513" s="65">
        <f t="shared" si="70"/>
        <v>0</v>
      </c>
      <c r="H1513" s="23">
        <f>ROUND(IF($A1513 ='Inflation Constants Table'!$E$1,E1513,E1513*(_xlfn.XLOOKUP($A1513,'Inflation Constants Table'!$A:$A,'Inflation Constants Table'!$B:$B,0))),0)</f>
        <v>0</v>
      </c>
      <c r="I1513" s="23">
        <f>ROUND(IF($A1513 ='Inflation Constants Table'!$E$1,F1513,F1513*(_xlfn.XLOOKUP($A1513,'Inflation Constants Table'!$A:$A,'Inflation Constants Table'!$B:$B,0))),0)</f>
        <v>0</v>
      </c>
      <c r="J1513" s="23">
        <f>ROUND(IF($A1513 ='Inflation Constants Table'!$E$1,G1513,G1513*(_xlfn.XLOOKUP($A1513,'Inflation Constants Table'!$A:$A,'Inflation Constants Table'!$B:$B,0))),0)</f>
        <v>0</v>
      </c>
      <c r="K1513" s="19">
        <f t="shared" si="71"/>
        <v>0</v>
      </c>
      <c r="L1513" s="73">
        <f>_xlfn.XLOOKUP(A1513,'SAPD GF as Pct of COSA GF'!A:A,'SAPD GF as Pct of COSA GF'!C:C)</f>
        <v>1701547788</v>
      </c>
      <c r="M1513" s="19">
        <f t="shared" si="72"/>
        <v>0</v>
      </c>
    </row>
    <row r="1514" spans="1:13">
      <c r="A1514">
        <v>2026</v>
      </c>
      <c r="B1514" s="25" t="s">
        <v>232</v>
      </c>
      <c r="C1514" s="25" t="s">
        <v>90</v>
      </c>
      <c r="D1514" s="25" t="s">
        <v>91</v>
      </c>
      <c r="F1514" s="17">
        <v>2197762</v>
      </c>
      <c r="G1514" s="65">
        <f t="shared" si="70"/>
        <v>2197762</v>
      </c>
      <c r="H1514" s="23">
        <f>ROUND(IF($A1514 ='Inflation Constants Table'!$E$1,E1514,E1514*(_xlfn.XLOOKUP($A1514,'Inflation Constants Table'!$A:$A,'Inflation Constants Table'!$B:$B,0))),0)</f>
        <v>0</v>
      </c>
      <c r="I1514" s="23">
        <f>ROUND(IF($A1514 ='Inflation Constants Table'!$E$1,F1514,F1514*(_xlfn.XLOOKUP($A1514,'Inflation Constants Table'!$A:$A,'Inflation Constants Table'!$B:$B,0))),0)</f>
        <v>2197762</v>
      </c>
      <c r="J1514" s="23">
        <f>ROUND(IF($A1514 ='Inflation Constants Table'!$E$1,G1514,G1514*(_xlfn.XLOOKUP($A1514,'Inflation Constants Table'!$A:$A,'Inflation Constants Table'!$B:$B,0))),0)</f>
        <v>2197762</v>
      </c>
      <c r="K1514" s="19">
        <f t="shared" si="71"/>
        <v>0</v>
      </c>
      <c r="L1514" s="73">
        <f>_xlfn.XLOOKUP(A1514,'SAPD GF as Pct of COSA GF'!A:A,'SAPD GF as Pct of COSA GF'!C:C)</f>
        <v>1695896847</v>
      </c>
      <c r="M1514" s="19">
        <f t="shared" si="72"/>
        <v>1.295929055996411E-3</v>
      </c>
    </row>
    <row r="1515" spans="1:13">
      <c r="A1515">
        <v>2026</v>
      </c>
      <c r="B1515" s="25" t="s">
        <v>232</v>
      </c>
      <c r="C1515" s="25" t="s">
        <v>90</v>
      </c>
      <c r="D1515" s="63" t="s">
        <v>93</v>
      </c>
      <c r="F1515" s="17">
        <v>151850</v>
      </c>
      <c r="G1515" s="65">
        <f t="shared" si="70"/>
        <v>151850</v>
      </c>
      <c r="H1515" s="23">
        <f>ROUND(IF($A1515 ='Inflation Constants Table'!$E$1,E1515,E1515*(_xlfn.XLOOKUP($A1515,'Inflation Constants Table'!$A:$A,'Inflation Constants Table'!$B:$B,0))),0)</f>
        <v>0</v>
      </c>
      <c r="I1515" s="23">
        <f>ROUND(IF($A1515 ='Inflation Constants Table'!$E$1,F1515,F1515*(_xlfn.XLOOKUP($A1515,'Inflation Constants Table'!$A:$A,'Inflation Constants Table'!$B:$B,0))),0)</f>
        <v>151850</v>
      </c>
      <c r="J1515" s="23">
        <f>ROUND(IF($A1515 ='Inflation Constants Table'!$E$1,G1515,G1515*(_xlfn.XLOOKUP($A1515,'Inflation Constants Table'!$A:$A,'Inflation Constants Table'!$B:$B,0))),0)</f>
        <v>151850</v>
      </c>
      <c r="K1515" s="19">
        <f t="shared" si="71"/>
        <v>0</v>
      </c>
      <c r="L1515" s="73">
        <f>_xlfn.XLOOKUP(A1515,'SAPD GF as Pct of COSA GF'!A:A,'SAPD GF as Pct of COSA GF'!C:C)</f>
        <v>1695896847</v>
      </c>
      <c r="M1515" s="19">
        <f t="shared" si="72"/>
        <v>8.9539644034729434E-5</v>
      </c>
    </row>
    <row r="1516" spans="1:13">
      <c r="A1516">
        <v>2026</v>
      </c>
      <c r="B1516" s="25" t="s">
        <v>232</v>
      </c>
      <c r="C1516" s="25" t="s">
        <v>90</v>
      </c>
      <c r="D1516" s="25" t="s">
        <v>95</v>
      </c>
      <c r="F1516" s="17">
        <v>40673</v>
      </c>
      <c r="G1516" s="65">
        <f t="shared" si="70"/>
        <v>40673</v>
      </c>
      <c r="H1516" s="23">
        <f>ROUND(IF($A1516 ='Inflation Constants Table'!$E$1,E1516,E1516*(_xlfn.XLOOKUP($A1516,'Inflation Constants Table'!$A:$A,'Inflation Constants Table'!$B:$B,0))),0)</f>
        <v>0</v>
      </c>
      <c r="I1516" s="23">
        <f>ROUND(IF($A1516 ='Inflation Constants Table'!$E$1,F1516,F1516*(_xlfn.XLOOKUP($A1516,'Inflation Constants Table'!$A:$A,'Inflation Constants Table'!$B:$B,0))),0)</f>
        <v>40673</v>
      </c>
      <c r="J1516" s="23">
        <f>ROUND(IF($A1516 ='Inflation Constants Table'!$E$1,G1516,G1516*(_xlfn.XLOOKUP($A1516,'Inflation Constants Table'!$A:$A,'Inflation Constants Table'!$B:$B,0))),0)</f>
        <v>40673</v>
      </c>
      <c r="K1516" s="19">
        <f t="shared" si="71"/>
        <v>0</v>
      </c>
      <c r="L1516" s="73">
        <f>_xlfn.XLOOKUP(A1516,'SAPD GF as Pct of COSA GF'!A:A,'SAPD GF as Pct of COSA GF'!C:C)</f>
        <v>1695896847</v>
      </c>
      <c r="M1516" s="19">
        <f t="shared" si="72"/>
        <v>2.3983180387385907E-5</v>
      </c>
    </row>
    <row r="1517" spans="1:13">
      <c r="A1517">
        <v>2026</v>
      </c>
      <c r="B1517" s="25" t="s">
        <v>232</v>
      </c>
      <c r="C1517" s="25" t="s">
        <v>90</v>
      </c>
      <c r="D1517" s="25" t="s">
        <v>96</v>
      </c>
      <c r="F1517" s="17">
        <v>3000</v>
      </c>
      <c r="G1517" s="65">
        <f t="shared" si="70"/>
        <v>3000</v>
      </c>
      <c r="H1517" s="23">
        <f>ROUND(IF($A1517 ='Inflation Constants Table'!$E$1,E1517,E1517*(_xlfn.XLOOKUP($A1517,'Inflation Constants Table'!$A:$A,'Inflation Constants Table'!$B:$B,0))),0)</f>
        <v>0</v>
      </c>
      <c r="I1517" s="23">
        <f>ROUND(IF($A1517 ='Inflation Constants Table'!$E$1,F1517,F1517*(_xlfn.XLOOKUP($A1517,'Inflation Constants Table'!$A:$A,'Inflation Constants Table'!$B:$B,0))),0)</f>
        <v>3000</v>
      </c>
      <c r="J1517" s="23">
        <f>ROUND(IF($A1517 ='Inflation Constants Table'!$E$1,G1517,G1517*(_xlfn.XLOOKUP($A1517,'Inflation Constants Table'!$A:$A,'Inflation Constants Table'!$B:$B,0))),0)</f>
        <v>3000</v>
      </c>
      <c r="K1517" s="19">
        <f t="shared" si="71"/>
        <v>0</v>
      </c>
      <c r="L1517" s="73">
        <f>_xlfn.XLOOKUP(A1517,'SAPD GF as Pct of COSA GF'!A:A,'SAPD GF as Pct of COSA GF'!C:C)</f>
        <v>1695896847</v>
      </c>
      <c r="M1517" s="19">
        <f t="shared" si="72"/>
        <v>1.7689755159972887E-6</v>
      </c>
    </row>
    <row r="1518" spans="1:13">
      <c r="A1518">
        <v>2026</v>
      </c>
      <c r="B1518" s="25" t="s">
        <v>232</v>
      </c>
      <c r="C1518" s="25" t="s">
        <v>90</v>
      </c>
      <c r="D1518" s="25" t="s">
        <v>99</v>
      </c>
      <c r="F1518" s="17">
        <v>33917</v>
      </c>
      <c r="G1518" s="65">
        <f t="shared" si="70"/>
        <v>33917</v>
      </c>
      <c r="H1518" s="23">
        <f>ROUND(IF($A1518 ='Inflation Constants Table'!$E$1,E1518,E1518*(_xlfn.XLOOKUP($A1518,'Inflation Constants Table'!$A:$A,'Inflation Constants Table'!$B:$B,0))),0)</f>
        <v>0</v>
      </c>
      <c r="I1518" s="23">
        <f>ROUND(IF($A1518 ='Inflation Constants Table'!$E$1,F1518,F1518*(_xlfn.XLOOKUP($A1518,'Inflation Constants Table'!$A:$A,'Inflation Constants Table'!$B:$B,0))),0)</f>
        <v>33917</v>
      </c>
      <c r="J1518" s="23">
        <f>ROUND(IF($A1518 ='Inflation Constants Table'!$E$1,G1518,G1518*(_xlfn.XLOOKUP($A1518,'Inflation Constants Table'!$A:$A,'Inflation Constants Table'!$B:$B,0))),0)</f>
        <v>33917</v>
      </c>
      <c r="K1518" s="19">
        <f t="shared" si="71"/>
        <v>0</v>
      </c>
      <c r="L1518" s="73">
        <f>_xlfn.XLOOKUP(A1518,'SAPD GF as Pct of COSA GF'!A:A,'SAPD GF as Pct of COSA GF'!C:C)</f>
        <v>1695896847</v>
      </c>
      <c r="M1518" s="19">
        <f t="shared" si="72"/>
        <v>1.9999447525360014E-5</v>
      </c>
    </row>
    <row r="1519" spans="1:13">
      <c r="A1519">
        <v>2026</v>
      </c>
      <c r="B1519" s="25" t="s">
        <v>232</v>
      </c>
      <c r="C1519" s="25" t="s">
        <v>90</v>
      </c>
      <c r="D1519" s="25" t="s">
        <v>100</v>
      </c>
      <c r="F1519" s="17">
        <v>168354</v>
      </c>
      <c r="G1519" s="65">
        <f t="shared" si="70"/>
        <v>168354</v>
      </c>
      <c r="H1519" s="23">
        <f>ROUND(IF($A1519 ='Inflation Constants Table'!$E$1,E1519,E1519*(_xlfn.XLOOKUP($A1519,'Inflation Constants Table'!$A:$A,'Inflation Constants Table'!$B:$B,0))),0)</f>
        <v>0</v>
      </c>
      <c r="I1519" s="23">
        <f>ROUND(IF($A1519 ='Inflation Constants Table'!$E$1,F1519,F1519*(_xlfn.XLOOKUP($A1519,'Inflation Constants Table'!$A:$A,'Inflation Constants Table'!$B:$B,0))),0)</f>
        <v>168354</v>
      </c>
      <c r="J1519" s="23">
        <f>ROUND(IF($A1519 ='Inflation Constants Table'!$E$1,G1519,G1519*(_xlfn.XLOOKUP($A1519,'Inflation Constants Table'!$A:$A,'Inflation Constants Table'!$B:$B,0))),0)</f>
        <v>168354</v>
      </c>
      <c r="K1519" s="19">
        <f t="shared" si="71"/>
        <v>0</v>
      </c>
      <c r="L1519" s="73">
        <f>_xlfn.XLOOKUP(A1519,'SAPD GF as Pct of COSA GF'!A:A,'SAPD GF as Pct of COSA GF'!C:C)</f>
        <v>1695896847</v>
      </c>
      <c r="M1519" s="19">
        <f t="shared" si="72"/>
        <v>9.9271368006735849E-5</v>
      </c>
    </row>
    <row r="1520" spans="1:13">
      <c r="A1520">
        <v>2026</v>
      </c>
      <c r="B1520" s="25" t="s">
        <v>232</v>
      </c>
      <c r="C1520" s="25" t="s">
        <v>90</v>
      </c>
      <c r="D1520" s="25" t="s">
        <v>102</v>
      </c>
      <c r="F1520" s="17">
        <v>2200</v>
      </c>
      <c r="G1520" s="65">
        <f t="shared" si="70"/>
        <v>2200</v>
      </c>
      <c r="H1520" s="23">
        <f>ROUND(IF($A1520 ='Inflation Constants Table'!$E$1,E1520,E1520*(_xlfn.XLOOKUP($A1520,'Inflation Constants Table'!$A:$A,'Inflation Constants Table'!$B:$B,0))),0)</f>
        <v>0</v>
      </c>
      <c r="I1520" s="23">
        <f>ROUND(IF($A1520 ='Inflation Constants Table'!$E$1,F1520,F1520*(_xlfn.XLOOKUP($A1520,'Inflation Constants Table'!$A:$A,'Inflation Constants Table'!$B:$B,0))),0)</f>
        <v>2200</v>
      </c>
      <c r="J1520" s="23">
        <f>ROUND(IF($A1520 ='Inflation Constants Table'!$E$1,G1520,G1520*(_xlfn.XLOOKUP($A1520,'Inflation Constants Table'!$A:$A,'Inflation Constants Table'!$B:$B,0))),0)</f>
        <v>2200</v>
      </c>
      <c r="K1520" s="19">
        <f t="shared" si="71"/>
        <v>0</v>
      </c>
      <c r="L1520" s="73">
        <f>_xlfn.XLOOKUP(A1520,'SAPD GF as Pct of COSA GF'!A:A,'SAPD GF as Pct of COSA GF'!C:C)</f>
        <v>1695896847</v>
      </c>
      <c r="M1520" s="19">
        <f t="shared" si="72"/>
        <v>1.297248711731345E-6</v>
      </c>
    </row>
    <row r="1521" spans="1:13">
      <c r="A1521">
        <v>2026</v>
      </c>
      <c r="B1521" s="25" t="s">
        <v>232</v>
      </c>
      <c r="C1521" s="25" t="s">
        <v>90</v>
      </c>
      <c r="D1521" s="25" t="s">
        <v>104</v>
      </c>
      <c r="F1521" s="17">
        <v>26811</v>
      </c>
      <c r="G1521" s="65">
        <f t="shared" si="70"/>
        <v>26811</v>
      </c>
      <c r="H1521" s="23">
        <f>ROUND(IF($A1521 ='Inflation Constants Table'!$E$1,E1521,E1521*(_xlfn.XLOOKUP($A1521,'Inflation Constants Table'!$A:$A,'Inflation Constants Table'!$B:$B,0))),0)</f>
        <v>0</v>
      </c>
      <c r="I1521" s="23">
        <f>ROUND(IF($A1521 ='Inflation Constants Table'!$E$1,F1521,F1521*(_xlfn.XLOOKUP($A1521,'Inflation Constants Table'!$A:$A,'Inflation Constants Table'!$B:$B,0))),0)</f>
        <v>26811</v>
      </c>
      <c r="J1521" s="23">
        <f>ROUND(IF($A1521 ='Inflation Constants Table'!$E$1,G1521,G1521*(_xlfn.XLOOKUP($A1521,'Inflation Constants Table'!$A:$A,'Inflation Constants Table'!$B:$B,0))),0)</f>
        <v>26811</v>
      </c>
      <c r="K1521" s="19">
        <f t="shared" si="71"/>
        <v>0</v>
      </c>
      <c r="L1521" s="73">
        <f>_xlfn.XLOOKUP(A1521,'SAPD GF as Pct of COSA GF'!A:A,'SAPD GF as Pct of COSA GF'!C:C)</f>
        <v>1695896847</v>
      </c>
      <c r="M1521" s="19">
        <f t="shared" si="72"/>
        <v>1.5809334186467769E-5</v>
      </c>
    </row>
    <row r="1522" spans="1:13">
      <c r="A1522">
        <v>2026</v>
      </c>
      <c r="B1522" s="25" t="s">
        <v>232</v>
      </c>
      <c r="C1522" s="25" t="s">
        <v>90</v>
      </c>
      <c r="D1522" s="25" t="s">
        <v>122</v>
      </c>
      <c r="F1522" s="17">
        <v>315593</v>
      </c>
      <c r="G1522" s="65">
        <f t="shared" si="70"/>
        <v>315593</v>
      </c>
      <c r="H1522" s="23">
        <f>ROUND(IF($A1522 ='Inflation Constants Table'!$E$1,E1522,E1522*(_xlfn.XLOOKUP($A1522,'Inflation Constants Table'!$A:$A,'Inflation Constants Table'!$B:$B,0))),0)</f>
        <v>0</v>
      </c>
      <c r="I1522" s="23">
        <f>ROUND(IF($A1522 ='Inflation Constants Table'!$E$1,F1522,F1522*(_xlfn.XLOOKUP($A1522,'Inflation Constants Table'!$A:$A,'Inflation Constants Table'!$B:$B,0))),0)</f>
        <v>315593</v>
      </c>
      <c r="J1522" s="23">
        <f>ROUND(IF($A1522 ='Inflation Constants Table'!$E$1,G1522,G1522*(_xlfn.XLOOKUP($A1522,'Inflation Constants Table'!$A:$A,'Inflation Constants Table'!$B:$B,0))),0)</f>
        <v>315593</v>
      </c>
      <c r="K1522" s="19">
        <f t="shared" si="71"/>
        <v>0</v>
      </c>
      <c r="L1522" s="73">
        <f>_xlfn.XLOOKUP(A1522,'SAPD GF as Pct of COSA GF'!A:A,'SAPD GF as Pct of COSA GF'!C:C)</f>
        <v>1695896847</v>
      </c>
      <c r="M1522" s="19">
        <f t="shared" si="72"/>
        <v>1.8609209667337745E-4</v>
      </c>
    </row>
    <row r="1523" spans="1:13">
      <c r="A1523">
        <v>2026</v>
      </c>
      <c r="B1523" s="25" t="s">
        <v>232</v>
      </c>
      <c r="C1523" s="25" t="s">
        <v>90</v>
      </c>
      <c r="D1523" s="25" t="s">
        <v>230</v>
      </c>
      <c r="F1523" s="17">
        <v>22200</v>
      </c>
      <c r="G1523" s="65">
        <f t="shared" si="70"/>
        <v>22200</v>
      </c>
      <c r="H1523" s="23">
        <f>ROUND(IF($A1523 ='Inflation Constants Table'!$E$1,E1523,E1523*(_xlfn.XLOOKUP($A1523,'Inflation Constants Table'!$A:$A,'Inflation Constants Table'!$B:$B,0))),0)</f>
        <v>0</v>
      </c>
      <c r="I1523" s="23">
        <f>ROUND(IF($A1523 ='Inflation Constants Table'!$E$1,F1523,F1523*(_xlfn.XLOOKUP($A1523,'Inflation Constants Table'!$A:$A,'Inflation Constants Table'!$B:$B,0))),0)</f>
        <v>22200</v>
      </c>
      <c r="J1523" s="23">
        <f>ROUND(IF($A1523 ='Inflation Constants Table'!$E$1,G1523,G1523*(_xlfn.XLOOKUP($A1523,'Inflation Constants Table'!$A:$A,'Inflation Constants Table'!$B:$B,0))),0)</f>
        <v>22200</v>
      </c>
      <c r="K1523" s="19">
        <f t="shared" si="71"/>
        <v>0</v>
      </c>
      <c r="L1523" s="73">
        <f>_xlfn.XLOOKUP(A1523,'SAPD GF as Pct of COSA GF'!A:A,'SAPD GF as Pct of COSA GF'!C:C)</f>
        <v>1695896847</v>
      </c>
      <c r="M1523" s="19">
        <f t="shared" si="72"/>
        <v>1.3090418818379937E-5</v>
      </c>
    </row>
    <row r="1524" spans="1:13">
      <c r="A1524">
        <v>2026</v>
      </c>
      <c r="B1524" s="25" t="s">
        <v>232</v>
      </c>
      <c r="C1524" s="25" t="s">
        <v>90</v>
      </c>
      <c r="D1524" s="25" t="s">
        <v>126</v>
      </c>
      <c r="F1524" s="17">
        <v>460736</v>
      </c>
      <c r="G1524" s="65">
        <f t="shared" si="70"/>
        <v>460736</v>
      </c>
      <c r="H1524" s="23">
        <f>ROUND(IF($A1524 ='Inflation Constants Table'!$E$1,E1524,E1524*(_xlfn.XLOOKUP($A1524,'Inflation Constants Table'!$A:$A,'Inflation Constants Table'!$B:$B,0))),0)</f>
        <v>0</v>
      </c>
      <c r="I1524" s="23">
        <f>ROUND(IF($A1524 ='Inflation Constants Table'!$E$1,F1524,F1524*(_xlfn.XLOOKUP($A1524,'Inflation Constants Table'!$A:$A,'Inflation Constants Table'!$B:$B,0))),0)</f>
        <v>460736</v>
      </c>
      <c r="J1524" s="23">
        <f>ROUND(IF($A1524 ='Inflation Constants Table'!$E$1,G1524,G1524*(_xlfn.XLOOKUP($A1524,'Inflation Constants Table'!$A:$A,'Inflation Constants Table'!$B:$B,0))),0)</f>
        <v>460736</v>
      </c>
      <c r="K1524" s="19">
        <f t="shared" si="71"/>
        <v>0</v>
      </c>
      <c r="L1524" s="73">
        <f>_xlfn.XLOOKUP(A1524,'SAPD GF as Pct of COSA GF'!A:A,'SAPD GF as Pct of COSA GF'!C:C)</f>
        <v>1695896847</v>
      </c>
      <c r="M1524" s="19">
        <f t="shared" si="72"/>
        <v>2.7167690111284227E-4</v>
      </c>
    </row>
    <row r="1525" spans="1:13">
      <c r="A1525">
        <v>2026</v>
      </c>
      <c r="B1525" s="25" t="s">
        <v>232</v>
      </c>
      <c r="C1525" s="25" t="s">
        <v>90</v>
      </c>
      <c r="D1525" s="25" t="s">
        <v>127</v>
      </c>
      <c r="F1525" s="17">
        <v>45733</v>
      </c>
      <c r="G1525" s="65">
        <f t="shared" si="70"/>
        <v>45733</v>
      </c>
      <c r="H1525" s="23">
        <f>ROUND(IF($A1525 ='Inflation Constants Table'!$E$1,E1525,E1525*(_xlfn.XLOOKUP($A1525,'Inflation Constants Table'!$A:$A,'Inflation Constants Table'!$B:$B,0))),0)</f>
        <v>0</v>
      </c>
      <c r="I1525" s="23">
        <f>ROUND(IF($A1525 ='Inflation Constants Table'!$E$1,F1525,F1525*(_xlfn.XLOOKUP($A1525,'Inflation Constants Table'!$A:$A,'Inflation Constants Table'!$B:$B,0))),0)</f>
        <v>45733</v>
      </c>
      <c r="J1525" s="23">
        <f>ROUND(IF($A1525 ='Inflation Constants Table'!$E$1,G1525,G1525*(_xlfn.XLOOKUP($A1525,'Inflation Constants Table'!$A:$A,'Inflation Constants Table'!$B:$B,0))),0)</f>
        <v>45733</v>
      </c>
      <c r="K1525" s="19">
        <f t="shared" si="71"/>
        <v>0</v>
      </c>
      <c r="L1525" s="73">
        <f>_xlfn.XLOOKUP(A1525,'SAPD GF as Pct of COSA GF'!A:A,'SAPD GF as Pct of COSA GF'!C:C)</f>
        <v>1695896847</v>
      </c>
      <c r="M1525" s="19">
        <f t="shared" si="72"/>
        <v>2.6966852424368002E-5</v>
      </c>
    </row>
    <row r="1526" spans="1:13">
      <c r="A1526">
        <v>2026</v>
      </c>
      <c r="B1526" s="25" t="s">
        <v>232</v>
      </c>
      <c r="C1526" s="25" t="s">
        <v>90</v>
      </c>
      <c r="D1526" s="25" t="s">
        <v>129</v>
      </c>
      <c r="F1526" s="17">
        <v>-112612</v>
      </c>
      <c r="G1526" s="65">
        <f t="shared" si="70"/>
        <v>-112612</v>
      </c>
      <c r="H1526" s="23">
        <f>ROUND(IF($A1526 ='Inflation Constants Table'!$E$1,E1526,E1526*(_xlfn.XLOOKUP($A1526,'Inflation Constants Table'!$A:$A,'Inflation Constants Table'!$B:$B,0))),0)</f>
        <v>0</v>
      </c>
      <c r="I1526" s="23">
        <f>ROUND(IF($A1526 ='Inflation Constants Table'!$E$1,F1526,F1526*(_xlfn.XLOOKUP($A1526,'Inflation Constants Table'!$A:$A,'Inflation Constants Table'!$B:$B,0))),0)</f>
        <v>-112612</v>
      </c>
      <c r="J1526" s="23">
        <f>ROUND(IF($A1526 ='Inflation Constants Table'!$E$1,G1526,G1526*(_xlfn.XLOOKUP($A1526,'Inflation Constants Table'!$A:$A,'Inflation Constants Table'!$B:$B,0))),0)</f>
        <v>-112612</v>
      </c>
      <c r="K1526" s="19">
        <f t="shared" si="71"/>
        <v>0</v>
      </c>
      <c r="L1526" s="73">
        <f>_xlfn.XLOOKUP(A1526,'SAPD GF as Pct of COSA GF'!A:A,'SAPD GF as Pct of COSA GF'!C:C)</f>
        <v>1695896847</v>
      </c>
      <c r="M1526" s="19">
        <f t="shared" si="72"/>
        <v>-6.6402623602495562E-5</v>
      </c>
    </row>
    <row r="1527" spans="1:13">
      <c r="A1527">
        <v>2026</v>
      </c>
      <c r="B1527" s="25" t="s">
        <v>232</v>
      </c>
      <c r="C1527" s="25" t="s">
        <v>90</v>
      </c>
      <c r="D1527" s="25" t="s">
        <v>220</v>
      </c>
      <c r="F1527" s="17">
        <v>0</v>
      </c>
      <c r="G1527" s="65">
        <f t="shared" si="70"/>
        <v>0</v>
      </c>
      <c r="H1527" s="23">
        <f>ROUND(IF($A1527 ='Inflation Constants Table'!$E$1,E1527,E1527*(_xlfn.XLOOKUP($A1527,'Inflation Constants Table'!$A:$A,'Inflation Constants Table'!$B:$B,0))),0)</f>
        <v>0</v>
      </c>
      <c r="I1527" s="23">
        <f>ROUND(IF($A1527 ='Inflation Constants Table'!$E$1,F1527,F1527*(_xlfn.XLOOKUP($A1527,'Inflation Constants Table'!$A:$A,'Inflation Constants Table'!$B:$B,0))),0)</f>
        <v>0</v>
      </c>
      <c r="J1527" s="23">
        <f>ROUND(IF($A1527 ='Inflation Constants Table'!$E$1,G1527,G1527*(_xlfn.XLOOKUP($A1527,'Inflation Constants Table'!$A:$A,'Inflation Constants Table'!$B:$B,0))),0)</f>
        <v>0</v>
      </c>
      <c r="K1527" s="19">
        <f t="shared" si="71"/>
        <v>0</v>
      </c>
      <c r="L1527" s="73">
        <f>_xlfn.XLOOKUP(A1527,'SAPD GF as Pct of COSA GF'!A:A,'SAPD GF as Pct of COSA GF'!C:C)</f>
        <v>1695896847</v>
      </c>
      <c r="M1527" s="19">
        <f t="shared" si="72"/>
        <v>0</v>
      </c>
    </row>
    <row r="1528" spans="1:13">
      <c r="A1528">
        <v>2026</v>
      </c>
      <c r="B1528" s="25" t="s">
        <v>232</v>
      </c>
      <c r="C1528" s="25" t="s">
        <v>90</v>
      </c>
      <c r="D1528" s="25" t="s">
        <v>128</v>
      </c>
      <c r="F1528" s="17">
        <v>88361</v>
      </c>
      <c r="G1528" s="65">
        <f t="shared" si="70"/>
        <v>88361</v>
      </c>
      <c r="H1528" s="23">
        <f>ROUND(IF($A1528 ='Inflation Constants Table'!$E$1,E1528,E1528*(_xlfn.XLOOKUP($A1528,'Inflation Constants Table'!$A:$A,'Inflation Constants Table'!$B:$B,0))),0)</f>
        <v>0</v>
      </c>
      <c r="I1528" s="23">
        <f>ROUND(IF($A1528 ='Inflation Constants Table'!$E$1,F1528,F1528*(_xlfn.XLOOKUP($A1528,'Inflation Constants Table'!$A:$A,'Inflation Constants Table'!$B:$B,0))),0)</f>
        <v>88361</v>
      </c>
      <c r="J1528" s="23">
        <f>ROUND(IF($A1528 ='Inflation Constants Table'!$E$1,G1528,G1528*(_xlfn.XLOOKUP($A1528,'Inflation Constants Table'!$A:$A,'Inflation Constants Table'!$B:$B,0))),0)</f>
        <v>88361</v>
      </c>
      <c r="K1528" s="19">
        <f t="shared" si="71"/>
        <v>0</v>
      </c>
      <c r="L1528" s="73">
        <f>_xlfn.XLOOKUP(A1528,'SAPD GF as Pct of COSA GF'!A:A,'SAPD GF as Pct of COSA GF'!C:C)</f>
        <v>1695896847</v>
      </c>
      <c r="M1528" s="19">
        <f t="shared" si="72"/>
        <v>5.2102815189678812E-5</v>
      </c>
    </row>
    <row r="1529" spans="1:13">
      <c r="A1529">
        <v>2026</v>
      </c>
      <c r="B1529" s="25" t="s">
        <v>232</v>
      </c>
      <c r="C1529" s="25" t="s">
        <v>130</v>
      </c>
      <c r="D1529" s="25" t="s">
        <v>132</v>
      </c>
      <c r="F1529" s="17">
        <v>1155404</v>
      </c>
      <c r="G1529" s="65">
        <f t="shared" si="70"/>
        <v>1155404</v>
      </c>
      <c r="H1529" s="23">
        <f>ROUND(IF($A1529 ='Inflation Constants Table'!$E$1,E1529,E1529*(_xlfn.XLOOKUP($A1529,'Inflation Constants Table'!$A:$A,'Inflation Constants Table'!$B:$B,0))),0)</f>
        <v>0</v>
      </c>
      <c r="I1529" s="23">
        <f>ROUND(IF($A1529 ='Inflation Constants Table'!$E$1,F1529,F1529*(_xlfn.XLOOKUP($A1529,'Inflation Constants Table'!$A:$A,'Inflation Constants Table'!$B:$B,0))),0)</f>
        <v>1155404</v>
      </c>
      <c r="J1529" s="23">
        <f>ROUND(IF($A1529 ='Inflation Constants Table'!$E$1,G1529,G1529*(_xlfn.XLOOKUP($A1529,'Inflation Constants Table'!$A:$A,'Inflation Constants Table'!$B:$B,0))),0)</f>
        <v>1155404</v>
      </c>
      <c r="K1529" s="19">
        <f t="shared" si="71"/>
        <v>0</v>
      </c>
      <c r="L1529" s="73">
        <f>_xlfn.XLOOKUP(A1529,'SAPD GF as Pct of COSA GF'!A:A,'SAPD GF as Pct of COSA GF'!C:C)</f>
        <v>1695896847</v>
      </c>
      <c r="M1529" s="19">
        <f t="shared" si="72"/>
        <v>6.8129379569511041E-4</v>
      </c>
    </row>
    <row r="1530" spans="1:13">
      <c r="A1530">
        <v>2026</v>
      </c>
      <c r="B1530" s="25" t="s">
        <v>232</v>
      </c>
      <c r="C1530" s="25" t="s">
        <v>130</v>
      </c>
      <c r="D1530" s="25" t="s">
        <v>139</v>
      </c>
      <c r="F1530" s="17">
        <v>0</v>
      </c>
      <c r="G1530" s="65">
        <f t="shared" si="70"/>
        <v>0</v>
      </c>
      <c r="H1530" s="23">
        <f>ROUND(IF($A1530 ='Inflation Constants Table'!$E$1,E1530,E1530*(_xlfn.XLOOKUP($A1530,'Inflation Constants Table'!$A:$A,'Inflation Constants Table'!$B:$B,0))),0)</f>
        <v>0</v>
      </c>
      <c r="I1530" s="23">
        <f>ROUND(IF($A1530 ='Inflation Constants Table'!$E$1,F1530,F1530*(_xlfn.XLOOKUP($A1530,'Inflation Constants Table'!$A:$A,'Inflation Constants Table'!$B:$B,0))),0)</f>
        <v>0</v>
      </c>
      <c r="J1530" s="23">
        <f>ROUND(IF($A1530 ='Inflation Constants Table'!$E$1,G1530,G1530*(_xlfn.XLOOKUP($A1530,'Inflation Constants Table'!$A:$A,'Inflation Constants Table'!$B:$B,0))),0)</f>
        <v>0</v>
      </c>
      <c r="K1530" s="19">
        <f t="shared" si="71"/>
        <v>0</v>
      </c>
      <c r="L1530" s="73">
        <f>_xlfn.XLOOKUP(A1530,'SAPD GF as Pct of COSA GF'!A:A,'SAPD GF as Pct of COSA GF'!C:C)</f>
        <v>1695896847</v>
      </c>
      <c r="M1530" s="19">
        <f t="shared" si="72"/>
        <v>0</v>
      </c>
    </row>
    <row r="1531" spans="1:13">
      <c r="A1531">
        <v>2026</v>
      </c>
      <c r="B1531" s="25" t="s">
        <v>232</v>
      </c>
      <c r="C1531" s="25" t="s">
        <v>130</v>
      </c>
      <c r="D1531" s="25" t="s">
        <v>140</v>
      </c>
      <c r="F1531" s="17">
        <v>10192</v>
      </c>
      <c r="G1531" s="65">
        <f t="shared" si="70"/>
        <v>10192</v>
      </c>
      <c r="H1531" s="23">
        <f>ROUND(IF($A1531 ='Inflation Constants Table'!$E$1,E1531,E1531*(_xlfn.XLOOKUP($A1531,'Inflation Constants Table'!$A:$A,'Inflation Constants Table'!$B:$B,0))),0)</f>
        <v>0</v>
      </c>
      <c r="I1531" s="23">
        <f>ROUND(IF($A1531 ='Inflation Constants Table'!$E$1,F1531,F1531*(_xlfn.XLOOKUP($A1531,'Inflation Constants Table'!$A:$A,'Inflation Constants Table'!$B:$B,0))),0)</f>
        <v>10192</v>
      </c>
      <c r="J1531" s="23">
        <f>ROUND(IF($A1531 ='Inflation Constants Table'!$E$1,G1531,G1531*(_xlfn.XLOOKUP($A1531,'Inflation Constants Table'!$A:$A,'Inflation Constants Table'!$B:$B,0))),0)</f>
        <v>10192</v>
      </c>
      <c r="K1531" s="19">
        <f t="shared" si="71"/>
        <v>0</v>
      </c>
      <c r="L1531" s="73">
        <f>_xlfn.XLOOKUP(A1531,'SAPD GF as Pct of COSA GF'!A:A,'SAPD GF as Pct of COSA GF'!C:C)</f>
        <v>1695896847</v>
      </c>
      <c r="M1531" s="19">
        <f t="shared" si="72"/>
        <v>6.0097994863481226E-6</v>
      </c>
    </row>
    <row r="1532" spans="1:13">
      <c r="A1532">
        <v>2026</v>
      </c>
      <c r="B1532" s="25" t="s">
        <v>232</v>
      </c>
      <c r="C1532" s="25" t="s">
        <v>130</v>
      </c>
      <c r="D1532" s="25" t="s">
        <v>146</v>
      </c>
      <c r="F1532" s="17">
        <v>18731</v>
      </c>
      <c r="G1532" s="65">
        <f t="shared" si="70"/>
        <v>18731</v>
      </c>
      <c r="H1532" s="23">
        <f>ROUND(IF($A1532 ='Inflation Constants Table'!$E$1,E1532,E1532*(_xlfn.XLOOKUP($A1532,'Inflation Constants Table'!$A:$A,'Inflation Constants Table'!$B:$B,0))),0)</f>
        <v>0</v>
      </c>
      <c r="I1532" s="23">
        <f>ROUND(IF($A1532 ='Inflation Constants Table'!$E$1,F1532,F1532*(_xlfn.XLOOKUP($A1532,'Inflation Constants Table'!$A:$A,'Inflation Constants Table'!$B:$B,0))),0)</f>
        <v>18731</v>
      </c>
      <c r="J1532" s="23">
        <f>ROUND(IF($A1532 ='Inflation Constants Table'!$E$1,G1532,G1532*(_xlfn.XLOOKUP($A1532,'Inflation Constants Table'!$A:$A,'Inflation Constants Table'!$B:$B,0))),0)</f>
        <v>18731</v>
      </c>
      <c r="K1532" s="19">
        <f t="shared" si="71"/>
        <v>0</v>
      </c>
      <c r="L1532" s="73">
        <f>_xlfn.XLOOKUP(A1532,'SAPD GF as Pct of COSA GF'!A:A,'SAPD GF as Pct of COSA GF'!C:C)</f>
        <v>1695896847</v>
      </c>
      <c r="M1532" s="19">
        <f t="shared" si="72"/>
        <v>1.1044893463381738E-5</v>
      </c>
    </row>
    <row r="1533" spans="1:13">
      <c r="A1533">
        <v>2026</v>
      </c>
      <c r="B1533" s="25" t="s">
        <v>232</v>
      </c>
      <c r="C1533" s="25" t="s">
        <v>130</v>
      </c>
      <c r="D1533" s="25" t="s">
        <v>147</v>
      </c>
      <c r="F1533" s="17">
        <v>150336</v>
      </c>
      <c r="G1533" s="65">
        <f t="shared" si="70"/>
        <v>150336</v>
      </c>
      <c r="H1533" s="23">
        <f>ROUND(IF($A1533 ='Inflation Constants Table'!$E$1,E1533,E1533*(_xlfn.XLOOKUP($A1533,'Inflation Constants Table'!$A:$A,'Inflation Constants Table'!$B:$B,0))),0)</f>
        <v>0</v>
      </c>
      <c r="I1533" s="23">
        <f>ROUND(IF($A1533 ='Inflation Constants Table'!$E$1,F1533,F1533*(_xlfn.XLOOKUP($A1533,'Inflation Constants Table'!$A:$A,'Inflation Constants Table'!$B:$B,0))),0)</f>
        <v>150336</v>
      </c>
      <c r="J1533" s="23">
        <f>ROUND(IF($A1533 ='Inflation Constants Table'!$E$1,G1533,G1533*(_xlfn.XLOOKUP($A1533,'Inflation Constants Table'!$A:$A,'Inflation Constants Table'!$B:$B,0))),0)</f>
        <v>150336</v>
      </c>
      <c r="K1533" s="19">
        <f t="shared" si="71"/>
        <v>0</v>
      </c>
      <c r="L1533" s="73">
        <f>_xlfn.XLOOKUP(A1533,'SAPD GF as Pct of COSA GF'!A:A,'SAPD GF as Pct of COSA GF'!C:C)</f>
        <v>1695896847</v>
      </c>
      <c r="M1533" s="19">
        <f t="shared" si="72"/>
        <v>8.8646901057656133E-5</v>
      </c>
    </row>
    <row r="1534" spans="1:13">
      <c r="A1534">
        <v>2026</v>
      </c>
      <c r="B1534" s="25" t="s">
        <v>232</v>
      </c>
      <c r="C1534" s="25" t="s">
        <v>130</v>
      </c>
      <c r="D1534" s="25" t="s">
        <v>149</v>
      </c>
      <c r="F1534" s="17">
        <v>5160</v>
      </c>
      <c r="G1534" s="65">
        <f t="shared" si="70"/>
        <v>5160</v>
      </c>
      <c r="H1534" s="23">
        <f>ROUND(IF($A1534 ='Inflation Constants Table'!$E$1,E1534,E1534*(_xlfn.XLOOKUP($A1534,'Inflation Constants Table'!$A:$A,'Inflation Constants Table'!$B:$B,0))),0)</f>
        <v>0</v>
      </c>
      <c r="I1534" s="23">
        <f>ROUND(IF($A1534 ='Inflation Constants Table'!$E$1,F1534,F1534*(_xlfn.XLOOKUP($A1534,'Inflation Constants Table'!$A:$A,'Inflation Constants Table'!$B:$B,0))),0)</f>
        <v>5160</v>
      </c>
      <c r="J1534" s="23">
        <f>ROUND(IF($A1534 ='Inflation Constants Table'!$E$1,G1534,G1534*(_xlfn.XLOOKUP($A1534,'Inflation Constants Table'!$A:$A,'Inflation Constants Table'!$B:$B,0))),0)</f>
        <v>5160</v>
      </c>
      <c r="K1534" s="19">
        <f t="shared" si="71"/>
        <v>0</v>
      </c>
      <c r="L1534" s="73">
        <f>_xlfn.XLOOKUP(A1534,'SAPD GF as Pct of COSA GF'!A:A,'SAPD GF as Pct of COSA GF'!C:C)</f>
        <v>1695896847</v>
      </c>
      <c r="M1534" s="19">
        <f t="shared" si="72"/>
        <v>3.0426378875153367E-6</v>
      </c>
    </row>
    <row r="1535" spans="1:13">
      <c r="A1535">
        <v>2026</v>
      </c>
      <c r="B1535" s="25" t="s">
        <v>232</v>
      </c>
      <c r="C1535" s="25" t="s">
        <v>130</v>
      </c>
      <c r="D1535" s="25" t="s">
        <v>153</v>
      </c>
      <c r="F1535" s="17">
        <v>29909</v>
      </c>
      <c r="G1535" s="65">
        <f t="shared" si="70"/>
        <v>29909</v>
      </c>
      <c r="H1535" s="23">
        <f>ROUND(IF($A1535 ='Inflation Constants Table'!$E$1,E1535,E1535*(_xlfn.XLOOKUP($A1535,'Inflation Constants Table'!$A:$A,'Inflation Constants Table'!$B:$B,0))),0)</f>
        <v>0</v>
      </c>
      <c r="I1535" s="23">
        <f>ROUND(IF($A1535 ='Inflation Constants Table'!$E$1,F1535,F1535*(_xlfn.XLOOKUP($A1535,'Inflation Constants Table'!$A:$A,'Inflation Constants Table'!$B:$B,0))),0)</f>
        <v>29909</v>
      </c>
      <c r="J1535" s="23">
        <f>ROUND(IF($A1535 ='Inflation Constants Table'!$E$1,G1535,G1535*(_xlfn.XLOOKUP($A1535,'Inflation Constants Table'!$A:$A,'Inflation Constants Table'!$B:$B,0))),0)</f>
        <v>29909</v>
      </c>
      <c r="K1535" s="19">
        <f t="shared" si="71"/>
        <v>0</v>
      </c>
      <c r="L1535" s="73">
        <f>_xlfn.XLOOKUP(A1535,'SAPD GF as Pct of COSA GF'!A:A,'SAPD GF as Pct of COSA GF'!C:C)</f>
        <v>1695896847</v>
      </c>
      <c r="M1535" s="19">
        <f t="shared" si="72"/>
        <v>1.7636096235987636E-5</v>
      </c>
    </row>
    <row r="1536" spans="1:13">
      <c r="A1536">
        <v>2026</v>
      </c>
      <c r="B1536" s="25" t="s">
        <v>232</v>
      </c>
      <c r="C1536" s="25" t="s">
        <v>159</v>
      </c>
      <c r="D1536" s="25" t="s">
        <v>164</v>
      </c>
      <c r="F1536" s="17">
        <v>13615</v>
      </c>
      <c r="G1536" s="65">
        <f t="shared" si="70"/>
        <v>13615</v>
      </c>
      <c r="H1536" s="23">
        <f>ROUND(IF($A1536 ='Inflation Constants Table'!$E$1,E1536,E1536*(_xlfn.XLOOKUP($A1536,'Inflation Constants Table'!$A:$A,'Inflation Constants Table'!$B:$B,0))),0)</f>
        <v>0</v>
      </c>
      <c r="I1536" s="23">
        <f>ROUND(IF($A1536 ='Inflation Constants Table'!$E$1,F1536,F1536*(_xlfn.XLOOKUP($A1536,'Inflation Constants Table'!$A:$A,'Inflation Constants Table'!$B:$B,0))),0)</f>
        <v>13615</v>
      </c>
      <c r="J1536" s="23">
        <f>ROUND(IF($A1536 ='Inflation Constants Table'!$E$1,G1536,G1536*(_xlfn.XLOOKUP($A1536,'Inflation Constants Table'!$A:$A,'Inflation Constants Table'!$B:$B,0))),0)</f>
        <v>13615</v>
      </c>
      <c r="K1536" s="19">
        <f t="shared" si="71"/>
        <v>0</v>
      </c>
      <c r="L1536" s="73">
        <f>_xlfn.XLOOKUP(A1536,'SAPD GF as Pct of COSA GF'!A:A,'SAPD GF as Pct of COSA GF'!C:C)</f>
        <v>1695896847</v>
      </c>
      <c r="M1536" s="19">
        <f t="shared" si="72"/>
        <v>8.0282005501010283E-6</v>
      </c>
    </row>
    <row r="1537" spans="1:13">
      <c r="A1537">
        <v>2026</v>
      </c>
      <c r="B1537" s="25" t="s">
        <v>232</v>
      </c>
      <c r="C1537" s="25" t="s">
        <v>159</v>
      </c>
      <c r="D1537" s="25" t="s">
        <v>165</v>
      </c>
      <c r="F1537" s="17">
        <v>2635</v>
      </c>
      <c r="G1537" s="65">
        <f t="shared" si="70"/>
        <v>2635</v>
      </c>
      <c r="H1537" s="23">
        <f>ROUND(IF($A1537 ='Inflation Constants Table'!$E$1,E1537,E1537*(_xlfn.XLOOKUP($A1537,'Inflation Constants Table'!$A:$A,'Inflation Constants Table'!$B:$B,0))),0)</f>
        <v>0</v>
      </c>
      <c r="I1537" s="23">
        <f>ROUND(IF($A1537 ='Inflation Constants Table'!$E$1,F1537,F1537*(_xlfn.XLOOKUP($A1537,'Inflation Constants Table'!$A:$A,'Inflation Constants Table'!$B:$B,0))),0)</f>
        <v>2635</v>
      </c>
      <c r="J1537" s="23">
        <f>ROUND(IF($A1537 ='Inflation Constants Table'!$E$1,G1537,G1537*(_xlfn.XLOOKUP($A1537,'Inflation Constants Table'!$A:$A,'Inflation Constants Table'!$B:$B,0))),0)</f>
        <v>2635</v>
      </c>
      <c r="K1537" s="19">
        <f t="shared" si="71"/>
        <v>0</v>
      </c>
      <c r="L1537" s="73">
        <f>_xlfn.XLOOKUP(A1537,'SAPD GF as Pct of COSA GF'!A:A,'SAPD GF as Pct of COSA GF'!C:C)</f>
        <v>1695896847</v>
      </c>
      <c r="M1537" s="19">
        <f t="shared" si="72"/>
        <v>1.5537501615509519E-6</v>
      </c>
    </row>
    <row r="1538" spans="1:13">
      <c r="A1538">
        <v>2026</v>
      </c>
      <c r="B1538" s="25" t="s">
        <v>232</v>
      </c>
      <c r="C1538" s="25" t="s">
        <v>159</v>
      </c>
      <c r="D1538" s="25" t="s">
        <v>166</v>
      </c>
      <c r="F1538" s="17">
        <v>611</v>
      </c>
      <c r="G1538" s="65">
        <f t="shared" si="70"/>
        <v>611</v>
      </c>
      <c r="H1538" s="23">
        <f>ROUND(IF($A1538 ='Inflation Constants Table'!$E$1,E1538,E1538*(_xlfn.XLOOKUP($A1538,'Inflation Constants Table'!$A:$A,'Inflation Constants Table'!$B:$B,0))),0)</f>
        <v>0</v>
      </c>
      <c r="I1538" s="23">
        <f>ROUND(IF($A1538 ='Inflation Constants Table'!$E$1,F1538,F1538*(_xlfn.XLOOKUP($A1538,'Inflation Constants Table'!$A:$A,'Inflation Constants Table'!$B:$B,0))),0)</f>
        <v>611</v>
      </c>
      <c r="J1538" s="23">
        <f>ROUND(IF($A1538 ='Inflation Constants Table'!$E$1,G1538,G1538*(_xlfn.XLOOKUP($A1538,'Inflation Constants Table'!$A:$A,'Inflation Constants Table'!$B:$B,0))),0)</f>
        <v>611</v>
      </c>
      <c r="K1538" s="19">
        <f t="shared" si="71"/>
        <v>0</v>
      </c>
      <c r="L1538" s="73">
        <f>_xlfn.XLOOKUP(A1538,'SAPD GF as Pct of COSA GF'!A:A,'SAPD GF as Pct of COSA GF'!C:C)</f>
        <v>1695896847</v>
      </c>
      <c r="M1538" s="19">
        <f t="shared" si="72"/>
        <v>3.6028134675811445E-7</v>
      </c>
    </row>
    <row r="1539" spans="1:13">
      <c r="A1539">
        <v>2026</v>
      </c>
      <c r="B1539" s="25" t="s">
        <v>232</v>
      </c>
      <c r="C1539" s="25" t="s">
        <v>159</v>
      </c>
      <c r="D1539" s="25" t="s">
        <v>167</v>
      </c>
      <c r="F1539" s="17">
        <v>1982</v>
      </c>
      <c r="G1539" s="65">
        <f t="shared" ref="G1539:G1602" si="73">E1539+F1539</f>
        <v>1982</v>
      </c>
      <c r="H1539" s="23">
        <f>ROUND(IF($A1539 ='Inflation Constants Table'!$E$1,E1539,E1539*(_xlfn.XLOOKUP($A1539,'Inflation Constants Table'!$A:$A,'Inflation Constants Table'!$B:$B,0))),0)</f>
        <v>0</v>
      </c>
      <c r="I1539" s="23">
        <f>ROUND(IF($A1539 ='Inflation Constants Table'!$E$1,F1539,F1539*(_xlfn.XLOOKUP($A1539,'Inflation Constants Table'!$A:$A,'Inflation Constants Table'!$B:$B,0))),0)</f>
        <v>1982</v>
      </c>
      <c r="J1539" s="23">
        <f>ROUND(IF($A1539 ='Inflation Constants Table'!$E$1,G1539,G1539*(_xlfn.XLOOKUP($A1539,'Inflation Constants Table'!$A:$A,'Inflation Constants Table'!$B:$B,0))),0)</f>
        <v>1982</v>
      </c>
      <c r="K1539" s="19">
        <f t="shared" ref="K1539:K1602" si="74">IF(J1539 = 0, 0, H1539/J1539)</f>
        <v>0</v>
      </c>
      <c r="L1539" s="73">
        <f>_xlfn.XLOOKUP(A1539,'SAPD GF as Pct of COSA GF'!A:A,'SAPD GF as Pct of COSA GF'!C:C)</f>
        <v>1695896847</v>
      </c>
      <c r="M1539" s="19">
        <f t="shared" ref="M1539:M1602" si="75">J1539/L1539</f>
        <v>1.1687031575688754E-6</v>
      </c>
    </row>
    <row r="1540" spans="1:13">
      <c r="A1540">
        <v>2026</v>
      </c>
      <c r="B1540" s="25" t="s">
        <v>232</v>
      </c>
      <c r="C1540" s="25" t="s">
        <v>159</v>
      </c>
      <c r="D1540" s="25" t="s">
        <v>170</v>
      </c>
      <c r="F1540" s="17">
        <v>11703</v>
      </c>
      <c r="G1540" s="65">
        <f t="shared" si="73"/>
        <v>11703</v>
      </c>
      <c r="H1540" s="23">
        <f>ROUND(IF($A1540 ='Inflation Constants Table'!$E$1,E1540,E1540*(_xlfn.XLOOKUP($A1540,'Inflation Constants Table'!$A:$A,'Inflation Constants Table'!$B:$B,0))),0)</f>
        <v>0</v>
      </c>
      <c r="I1540" s="23">
        <f>ROUND(IF($A1540 ='Inflation Constants Table'!$E$1,F1540,F1540*(_xlfn.XLOOKUP($A1540,'Inflation Constants Table'!$A:$A,'Inflation Constants Table'!$B:$B,0))),0)</f>
        <v>11703</v>
      </c>
      <c r="J1540" s="23">
        <f>ROUND(IF($A1540 ='Inflation Constants Table'!$E$1,G1540,G1540*(_xlfn.XLOOKUP($A1540,'Inflation Constants Table'!$A:$A,'Inflation Constants Table'!$B:$B,0))),0)</f>
        <v>11703</v>
      </c>
      <c r="K1540" s="19">
        <f t="shared" si="74"/>
        <v>0</v>
      </c>
      <c r="L1540" s="73">
        <f>_xlfn.XLOOKUP(A1540,'SAPD GF as Pct of COSA GF'!A:A,'SAPD GF as Pct of COSA GF'!C:C)</f>
        <v>1695896847</v>
      </c>
      <c r="M1540" s="19">
        <f t="shared" si="75"/>
        <v>6.9007734879054233E-6</v>
      </c>
    </row>
    <row r="1541" spans="1:13">
      <c r="A1541">
        <v>2026</v>
      </c>
      <c r="B1541" s="25" t="s">
        <v>232</v>
      </c>
      <c r="C1541" s="25" t="s">
        <v>159</v>
      </c>
      <c r="D1541" s="25" t="s">
        <v>172</v>
      </c>
      <c r="F1541" s="17">
        <v>0</v>
      </c>
      <c r="G1541" s="65">
        <f t="shared" si="73"/>
        <v>0</v>
      </c>
      <c r="H1541" s="23">
        <f>ROUND(IF($A1541 ='Inflation Constants Table'!$E$1,E1541,E1541*(_xlfn.XLOOKUP($A1541,'Inflation Constants Table'!$A:$A,'Inflation Constants Table'!$B:$B,0))),0)</f>
        <v>0</v>
      </c>
      <c r="I1541" s="23">
        <f>ROUND(IF($A1541 ='Inflation Constants Table'!$E$1,F1541,F1541*(_xlfn.XLOOKUP($A1541,'Inflation Constants Table'!$A:$A,'Inflation Constants Table'!$B:$B,0))),0)</f>
        <v>0</v>
      </c>
      <c r="J1541" s="23">
        <f>ROUND(IF($A1541 ='Inflation Constants Table'!$E$1,G1541,G1541*(_xlfn.XLOOKUP($A1541,'Inflation Constants Table'!$A:$A,'Inflation Constants Table'!$B:$B,0))),0)</f>
        <v>0</v>
      </c>
      <c r="K1541" s="19">
        <f t="shared" si="74"/>
        <v>0</v>
      </c>
      <c r="L1541" s="73">
        <f>_xlfn.XLOOKUP(A1541,'SAPD GF as Pct of COSA GF'!A:A,'SAPD GF as Pct of COSA GF'!C:C)</f>
        <v>1695896847</v>
      </c>
      <c r="M1541" s="19">
        <f t="shared" si="75"/>
        <v>0</v>
      </c>
    </row>
    <row r="1542" spans="1:13">
      <c r="A1542">
        <v>2026</v>
      </c>
      <c r="B1542" s="25" t="s">
        <v>232</v>
      </c>
      <c r="C1542" s="25" t="s">
        <v>159</v>
      </c>
      <c r="D1542" s="25" t="s">
        <v>233</v>
      </c>
      <c r="F1542" s="17">
        <v>0</v>
      </c>
      <c r="G1542" s="65">
        <f t="shared" si="73"/>
        <v>0</v>
      </c>
      <c r="H1542" s="23">
        <f>ROUND(IF($A1542 ='Inflation Constants Table'!$E$1,E1542,E1542*(_xlfn.XLOOKUP($A1542,'Inflation Constants Table'!$A:$A,'Inflation Constants Table'!$B:$B,0))),0)</f>
        <v>0</v>
      </c>
      <c r="I1542" s="23">
        <f>ROUND(IF($A1542 ='Inflation Constants Table'!$E$1,F1542,F1542*(_xlfn.XLOOKUP($A1542,'Inflation Constants Table'!$A:$A,'Inflation Constants Table'!$B:$B,0))),0)</f>
        <v>0</v>
      </c>
      <c r="J1542" s="23">
        <f>ROUND(IF($A1542 ='Inflation Constants Table'!$E$1,G1542,G1542*(_xlfn.XLOOKUP($A1542,'Inflation Constants Table'!$A:$A,'Inflation Constants Table'!$B:$B,0))),0)</f>
        <v>0</v>
      </c>
      <c r="K1542" s="19">
        <f t="shared" si="74"/>
        <v>0</v>
      </c>
      <c r="L1542" s="73">
        <f>_xlfn.XLOOKUP(A1542,'SAPD GF as Pct of COSA GF'!A:A,'SAPD GF as Pct of COSA GF'!C:C)</f>
        <v>1695896847</v>
      </c>
      <c r="M1542" s="19">
        <f t="shared" si="75"/>
        <v>0</v>
      </c>
    </row>
    <row r="1543" spans="1:13">
      <c r="A1543">
        <v>2026</v>
      </c>
      <c r="B1543" s="25" t="s">
        <v>232</v>
      </c>
      <c r="C1543" s="25" t="s">
        <v>177</v>
      </c>
      <c r="D1543" s="25" t="s">
        <v>180</v>
      </c>
      <c r="F1543" s="17">
        <v>3607</v>
      </c>
      <c r="G1543" s="65">
        <f t="shared" si="73"/>
        <v>3607</v>
      </c>
      <c r="H1543" s="23">
        <f>ROUND(IF($A1543 ='Inflation Constants Table'!$E$1,E1543,E1543*(_xlfn.XLOOKUP($A1543,'Inflation Constants Table'!$A:$A,'Inflation Constants Table'!$B:$B,0))),0)</f>
        <v>0</v>
      </c>
      <c r="I1543" s="23">
        <f>ROUND(IF($A1543 ='Inflation Constants Table'!$E$1,F1543,F1543*(_xlfn.XLOOKUP($A1543,'Inflation Constants Table'!$A:$A,'Inflation Constants Table'!$B:$B,0))),0)</f>
        <v>3607</v>
      </c>
      <c r="J1543" s="23">
        <f>ROUND(IF($A1543 ='Inflation Constants Table'!$E$1,G1543,G1543*(_xlfn.XLOOKUP($A1543,'Inflation Constants Table'!$A:$A,'Inflation Constants Table'!$B:$B,0))),0)</f>
        <v>3607</v>
      </c>
      <c r="K1543" s="19">
        <f t="shared" si="74"/>
        <v>0</v>
      </c>
      <c r="L1543" s="73">
        <f>_xlfn.XLOOKUP(A1543,'SAPD GF as Pct of COSA GF'!A:A,'SAPD GF as Pct of COSA GF'!C:C)</f>
        <v>1695896847</v>
      </c>
      <c r="M1543" s="19">
        <f t="shared" si="75"/>
        <v>2.1268982287340733E-6</v>
      </c>
    </row>
    <row r="1544" spans="1:13">
      <c r="A1544">
        <v>2026</v>
      </c>
      <c r="B1544" s="25" t="s">
        <v>232</v>
      </c>
      <c r="C1544" s="25" t="s">
        <v>177</v>
      </c>
      <c r="D1544" s="25" t="s">
        <v>183</v>
      </c>
      <c r="F1544" s="17">
        <v>1694</v>
      </c>
      <c r="G1544" s="65">
        <f t="shared" si="73"/>
        <v>1694</v>
      </c>
      <c r="H1544" s="23">
        <f>ROUND(IF($A1544 ='Inflation Constants Table'!$E$1,E1544,E1544*(_xlfn.XLOOKUP($A1544,'Inflation Constants Table'!$A:$A,'Inflation Constants Table'!$B:$B,0))),0)</f>
        <v>0</v>
      </c>
      <c r="I1544" s="23">
        <f>ROUND(IF($A1544 ='Inflation Constants Table'!$E$1,F1544,F1544*(_xlfn.XLOOKUP($A1544,'Inflation Constants Table'!$A:$A,'Inflation Constants Table'!$B:$B,0))),0)</f>
        <v>1694</v>
      </c>
      <c r="J1544" s="23">
        <f>ROUND(IF($A1544 ='Inflation Constants Table'!$E$1,G1544,G1544*(_xlfn.XLOOKUP($A1544,'Inflation Constants Table'!$A:$A,'Inflation Constants Table'!$B:$B,0))),0)</f>
        <v>1694</v>
      </c>
      <c r="K1544" s="19">
        <f t="shared" si="74"/>
        <v>0</v>
      </c>
      <c r="L1544" s="73">
        <f>_xlfn.XLOOKUP(A1544,'SAPD GF as Pct of COSA GF'!A:A,'SAPD GF as Pct of COSA GF'!C:C)</f>
        <v>1695896847</v>
      </c>
      <c r="M1544" s="19">
        <f t="shared" si="75"/>
        <v>9.9888150803313564E-7</v>
      </c>
    </row>
    <row r="1545" spans="1:13">
      <c r="A1545">
        <v>2026</v>
      </c>
      <c r="B1545" s="25" t="s">
        <v>232</v>
      </c>
      <c r="C1545" s="25" t="s">
        <v>177</v>
      </c>
      <c r="D1545" s="25" t="s">
        <v>185</v>
      </c>
      <c r="F1545" s="17">
        <v>262928</v>
      </c>
      <c r="G1545" s="65">
        <f t="shared" si="73"/>
        <v>262928</v>
      </c>
      <c r="H1545" s="23">
        <f>ROUND(IF($A1545 ='Inflation Constants Table'!$E$1,E1545,E1545*(_xlfn.XLOOKUP($A1545,'Inflation Constants Table'!$A:$A,'Inflation Constants Table'!$B:$B,0))),0)</f>
        <v>0</v>
      </c>
      <c r="I1545" s="23">
        <f>ROUND(IF($A1545 ='Inflation Constants Table'!$E$1,F1545,F1545*(_xlfn.XLOOKUP($A1545,'Inflation Constants Table'!$A:$A,'Inflation Constants Table'!$B:$B,0))),0)</f>
        <v>262928</v>
      </c>
      <c r="J1545" s="23">
        <f>ROUND(IF($A1545 ='Inflation Constants Table'!$E$1,G1545,G1545*(_xlfn.XLOOKUP($A1545,'Inflation Constants Table'!$A:$A,'Inflation Constants Table'!$B:$B,0))),0)</f>
        <v>262928</v>
      </c>
      <c r="K1545" s="19">
        <f t="shared" si="74"/>
        <v>0</v>
      </c>
      <c r="L1545" s="73">
        <f>_xlfn.XLOOKUP(A1545,'SAPD GF as Pct of COSA GF'!A:A,'SAPD GF as Pct of COSA GF'!C:C)</f>
        <v>1695896847</v>
      </c>
      <c r="M1545" s="19">
        <f t="shared" si="75"/>
        <v>1.5503773149004504E-4</v>
      </c>
    </row>
    <row r="1546" spans="1:13">
      <c r="A1546">
        <v>2026</v>
      </c>
      <c r="B1546" s="25" t="s">
        <v>232</v>
      </c>
      <c r="C1546" s="25" t="s">
        <v>177</v>
      </c>
      <c r="D1546" s="25" t="s">
        <v>193</v>
      </c>
      <c r="F1546" s="17">
        <v>32563</v>
      </c>
      <c r="G1546" s="65">
        <f t="shared" si="73"/>
        <v>32563</v>
      </c>
      <c r="H1546" s="23">
        <f>ROUND(IF($A1546 ='Inflation Constants Table'!$E$1,E1546,E1546*(_xlfn.XLOOKUP($A1546,'Inflation Constants Table'!$A:$A,'Inflation Constants Table'!$B:$B,0))),0)</f>
        <v>0</v>
      </c>
      <c r="I1546" s="23">
        <f>ROUND(IF($A1546 ='Inflation Constants Table'!$E$1,F1546,F1546*(_xlfn.XLOOKUP($A1546,'Inflation Constants Table'!$A:$A,'Inflation Constants Table'!$B:$B,0))),0)</f>
        <v>32563</v>
      </c>
      <c r="J1546" s="23">
        <f>ROUND(IF($A1546 ='Inflation Constants Table'!$E$1,G1546,G1546*(_xlfn.XLOOKUP($A1546,'Inflation Constants Table'!$A:$A,'Inflation Constants Table'!$B:$B,0))),0)</f>
        <v>32563</v>
      </c>
      <c r="K1546" s="19">
        <f t="shared" si="74"/>
        <v>0</v>
      </c>
      <c r="L1546" s="73">
        <f>_xlfn.XLOOKUP(A1546,'SAPD GF as Pct of COSA GF'!A:A,'SAPD GF as Pct of COSA GF'!C:C)</f>
        <v>1695896847</v>
      </c>
      <c r="M1546" s="19">
        <f t="shared" si="75"/>
        <v>1.9201049909139905E-5</v>
      </c>
    </row>
    <row r="1547" spans="1:13">
      <c r="A1547">
        <v>2026</v>
      </c>
      <c r="B1547" s="25" t="s">
        <v>232</v>
      </c>
      <c r="C1547" s="25" t="s">
        <v>177</v>
      </c>
      <c r="D1547" s="25" t="s">
        <v>195</v>
      </c>
      <c r="G1547" s="65">
        <f t="shared" si="73"/>
        <v>0</v>
      </c>
      <c r="H1547" s="23">
        <f>ROUND(IF($A1547 ='Inflation Constants Table'!$E$1,E1547,E1547*(_xlfn.XLOOKUP($A1547,'Inflation Constants Table'!$A:$A,'Inflation Constants Table'!$B:$B,0))),0)</f>
        <v>0</v>
      </c>
      <c r="I1547" s="23">
        <f>ROUND(IF($A1547 ='Inflation Constants Table'!$E$1,F1547,F1547*(_xlfn.XLOOKUP($A1547,'Inflation Constants Table'!$A:$A,'Inflation Constants Table'!$B:$B,0))),0)</f>
        <v>0</v>
      </c>
      <c r="J1547" s="23">
        <f>ROUND(IF($A1547 ='Inflation Constants Table'!$E$1,G1547,G1547*(_xlfn.XLOOKUP($A1547,'Inflation Constants Table'!$A:$A,'Inflation Constants Table'!$B:$B,0))),0)</f>
        <v>0</v>
      </c>
      <c r="K1547" s="19">
        <f t="shared" si="74"/>
        <v>0</v>
      </c>
      <c r="L1547" s="73">
        <f>_xlfn.XLOOKUP(A1547,'SAPD GF as Pct of COSA GF'!A:A,'SAPD GF as Pct of COSA GF'!C:C)</f>
        <v>1695896847</v>
      </c>
      <c r="M1547" s="19">
        <f t="shared" si="75"/>
        <v>0</v>
      </c>
    </row>
    <row r="1548" spans="1:13">
      <c r="A1548">
        <v>2026</v>
      </c>
      <c r="B1548" s="25" t="s">
        <v>232</v>
      </c>
      <c r="C1548" s="25" t="s">
        <v>177</v>
      </c>
      <c r="D1548" s="25" t="s">
        <v>196</v>
      </c>
      <c r="F1548" s="17">
        <v>228799</v>
      </c>
      <c r="G1548" s="65">
        <f t="shared" si="73"/>
        <v>228799</v>
      </c>
      <c r="H1548" s="23">
        <f>ROUND(IF($A1548 ='Inflation Constants Table'!$E$1,E1548,E1548*(_xlfn.XLOOKUP($A1548,'Inflation Constants Table'!$A:$A,'Inflation Constants Table'!$B:$B,0))),0)</f>
        <v>0</v>
      </c>
      <c r="I1548" s="23">
        <f>ROUND(IF($A1548 ='Inflation Constants Table'!$E$1,F1548,F1548*(_xlfn.XLOOKUP($A1548,'Inflation Constants Table'!$A:$A,'Inflation Constants Table'!$B:$B,0))),0)</f>
        <v>228799</v>
      </c>
      <c r="J1548" s="23">
        <f>ROUND(IF($A1548 ='Inflation Constants Table'!$E$1,G1548,G1548*(_xlfn.XLOOKUP($A1548,'Inflation Constants Table'!$A:$A,'Inflation Constants Table'!$B:$B,0))),0)</f>
        <v>228799</v>
      </c>
      <c r="K1548" s="19">
        <f t="shared" si="74"/>
        <v>0</v>
      </c>
      <c r="L1548" s="73">
        <f>_xlfn.XLOOKUP(A1548,'SAPD GF as Pct of COSA GF'!A:A,'SAPD GF as Pct of COSA GF'!C:C)</f>
        <v>1695896847</v>
      </c>
      <c r="M1548" s="19">
        <f t="shared" si="75"/>
        <v>1.3491327636155456E-4</v>
      </c>
    </row>
    <row r="1549" spans="1:13">
      <c r="A1549">
        <v>2026</v>
      </c>
      <c r="B1549" s="25" t="s">
        <v>232</v>
      </c>
      <c r="C1549" s="25" t="s">
        <v>199</v>
      </c>
      <c r="D1549" s="25" t="s">
        <v>227</v>
      </c>
      <c r="F1549" s="17">
        <v>4832</v>
      </c>
      <c r="G1549" s="65">
        <f t="shared" si="73"/>
        <v>4832</v>
      </c>
      <c r="H1549" s="23">
        <f>ROUND(IF($A1549 ='Inflation Constants Table'!$E$1,E1549,E1549*(_xlfn.XLOOKUP($A1549,'Inflation Constants Table'!$A:$A,'Inflation Constants Table'!$B:$B,0))),0)</f>
        <v>0</v>
      </c>
      <c r="I1549" s="23">
        <f>ROUND(IF($A1549 ='Inflation Constants Table'!$E$1,F1549,F1549*(_xlfn.XLOOKUP($A1549,'Inflation Constants Table'!$A:$A,'Inflation Constants Table'!$B:$B,0))),0)</f>
        <v>4832</v>
      </c>
      <c r="J1549" s="23">
        <f>ROUND(IF($A1549 ='Inflation Constants Table'!$E$1,G1549,G1549*(_xlfn.XLOOKUP($A1549,'Inflation Constants Table'!$A:$A,'Inflation Constants Table'!$B:$B,0))),0)</f>
        <v>4832</v>
      </c>
      <c r="K1549" s="19">
        <f t="shared" si="74"/>
        <v>0</v>
      </c>
      <c r="L1549" s="73">
        <f>_xlfn.XLOOKUP(A1549,'SAPD GF as Pct of COSA GF'!A:A,'SAPD GF as Pct of COSA GF'!C:C)</f>
        <v>1695896847</v>
      </c>
      <c r="M1549" s="19">
        <f t="shared" si="75"/>
        <v>2.8492298977662998E-6</v>
      </c>
    </row>
    <row r="1550" spans="1:13">
      <c r="A1550">
        <v>2026</v>
      </c>
      <c r="B1550" s="25" t="s">
        <v>232</v>
      </c>
      <c r="C1550" s="25" t="s">
        <v>199</v>
      </c>
      <c r="D1550" s="25" t="s">
        <v>222</v>
      </c>
      <c r="F1550" s="17">
        <v>0</v>
      </c>
      <c r="G1550" s="65">
        <f t="shared" si="73"/>
        <v>0</v>
      </c>
      <c r="H1550" s="23">
        <f>ROUND(IF($A1550 ='Inflation Constants Table'!$E$1,E1550,E1550*(_xlfn.XLOOKUP($A1550,'Inflation Constants Table'!$A:$A,'Inflation Constants Table'!$B:$B,0))),0)</f>
        <v>0</v>
      </c>
      <c r="I1550" s="23">
        <f>ROUND(IF($A1550 ='Inflation Constants Table'!$E$1,F1550,F1550*(_xlfn.XLOOKUP($A1550,'Inflation Constants Table'!$A:$A,'Inflation Constants Table'!$B:$B,0))),0)</f>
        <v>0</v>
      </c>
      <c r="J1550" s="23">
        <f>ROUND(IF($A1550 ='Inflation Constants Table'!$E$1,G1550,G1550*(_xlfn.XLOOKUP($A1550,'Inflation Constants Table'!$A:$A,'Inflation Constants Table'!$B:$B,0))),0)</f>
        <v>0</v>
      </c>
      <c r="K1550" s="19">
        <f t="shared" si="74"/>
        <v>0</v>
      </c>
      <c r="L1550" s="73">
        <f>_xlfn.XLOOKUP(A1550,'SAPD GF as Pct of COSA GF'!A:A,'SAPD GF as Pct of COSA GF'!C:C)</f>
        <v>1695896847</v>
      </c>
      <c r="M1550" s="19">
        <f t="shared" si="75"/>
        <v>0</v>
      </c>
    </row>
    <row r="1551" spans="1:13">
      <c r="A1551">
        <v>2026</v>
      </c>
      <c r="B1551" s="25" t="s">
        <v>232</v>
      </c>
      <c r="C1551" s="25" t="s">
        <v>199</v>
      </c>
      <c r="D1551" s="25" t="s">
        <v>223</v>
      </c>
      <c r="F1551" s="17">
        <v>0</v>
      </c>
      <c r="G1551" s="65">
        <f t="shared" si="73"/>
        <v>0</v>
      </c>
      <c r="H1551" s="23">
        <f>ROUND(IF($A1551 ='Inflation Constants Table'!$E$1,E1551,E1551*(_xlfn.XLOOKUP($A1551,'Inflation Constants Table'!$A:$A,'Inflation Constants Table'!$B:$B,0))),0)</f>
        <v>0</v>
      </c>
      <c r="I1551" s="23">
        <f>ROUND(IF($A1551 ='Inflation Constants Table'!$E$1,F1551,F1551*(_xlfn.XLOOKUP($A1551,'Inflation Constants Table'!$A:$A,'Inflation Constants Table'!$B:$B,0))),0)</f>
        <v>0</v>
      </c>
      <c r="J1551" s="23">
        <f>ROUND(IF($A1551 ='Inflation Constants Table'!$E$1,G1551,G1551*(_xlfn.XLOOKUP($A1551,'Inflation Constants Table'!$A:$A,'Inflation Constants Table'!$B:$B,0))),0)</f>
        <v>0</v>
      </c>
      <c r="K1551" s="19">
        <f t="shared" si="74"/>
        <v>0</v>
      </c>
      <c r="L1551" s="73">
        <f>_xlfn.XLOOKUP(A1551,'SAPD GF as Pct of COSA GF'!A:A,'SAPD GF as Pct of COSA GF'!C:C)</f>
        <v>1695896847</v>
      </c>
      <c r="M1551" s="19">
        <f t="shared" si="75"/>
        <v>0</v>
      </c>
    </row>
    <row r="1552" spans="1:13">
      <c r="A1552">
        <v>2026</v>
      </c>
      <c r="B1552" s="61" t="s">
        <v>232</v>
      </c>
      <c r="C1552" s="61" t="s">
        <v>199</v>
      </c>
      <c r="D1552" s="61" t="s">
        <v>205</v>
      </c>
      <c r="E1552" s="66"/>
      <c r="F1552" s="66">
        <v>0</v>
      </c>
      <c r="G1552" s="65">
        <f t="shared" si="73"/>
        <v>0</v>
      </c>
      <c r="H1552" s="23">
        <f>ROUND(IF($A1552 ='Inflation Constants Table'!$E$1,E1552,E1552*(_xlfn.XLOOKUP($A1552,'Inflation Constants Table'!$A:$A,'Inflation Constants Table'!$B:$B,0))),0)</f>
        <v>0</v>
      </c>
      <c r="I1552" s="23">
        <f>ROUND(IF($A1552 ='Inflation Constants Table'!$E$1,F1552,F1552*(_xlfn.XLOOKUP($A1552,'Inflation Constants Table'!$A:$A,'Inflation Constants Table'!$B:$B,0))),0)</f>
        <v>0</v>
      </c>
      <c r="J1552" s="23">
        <f>ROUND(IF($A1552 ='Inflation Constants Table'!$E$1,G1552,G1552*(_xlfn.XLOOKUP($A1552,'Inflation Constants Table'!$A:$A,'Inflation Constants Table'!$B:$B,0))),0)</f>
        <v>0</v>
      </c>
      <c r="K1552" s="19">
        <f t="shared" si="74"/>
        <v>0</v>
      </c>
      <c r="L1552" s="73">
        <f>_xlfn.XLOOKUP(A1552,'SAPD GF as Pct of COSA GF'!A:A,'SAPD GF as Pct of COSA GF'!C:C)</f>
        <v>1695896847</v>
      </c>
      <c r="M1552" s="19">
        <f t="shared" si="75"/>
        <v>0</v>
      </c>
    </row>
    <row r="1553" spans="1:13">
      <c r="A1553">
        <v>2020</v>
      </c>
      <c r="B1553" t="s">
        <v>234</v>
      </c>
      <c r="C1553" t="s">
        <v>90</v>
      </c>
      <c r="D1553" t="s">
        <v>91</v>
      </c>
      <c r="F1553" s="65">
        <v>3092252</v>
      </c>
      <c r="G1553" s="65">
        <f t="shared" si="73"/>
        <v>3092252</v>
      </c>
      <c r="H1553" s="23">
        <f>ROUND(IF($A1553 ='Inflation Constants Table'!$E$1,E1553,E1553*(_xlfn.XLOOKUP($A1553,'Inflation Constants Table'!$A:$A,'Inflation Constants Table'!$B:$B,0))),0)</f>
        <v>0</v>
      </c>
      <c r="I1553" s="23">
        <f>ROUND(IF($A1553 ='Inflation Constants Table'!$E$1,F1553,F1553*(_xlfn.XLOOKUP($A1553,'Inflation Constants Table'!$A:$A,'Inflation Constants Table'!$B:$B,0))),0)</f>
        <v>3896238</v>
      </c>
      <c r="J1553" s="23">
        <f>ROUND(IF($A1553 ='Inflation Constants Table'!$E$1,G1553,G1553*(_xlfn.XLOOKUP($A1553,'Inflation Constants Table'!$A:$A,'Inflation Constants Table'!$B:$B,0))),0)</f>
        <v>3896238</v>
      </c>
      <c r="K1553" s="19">
        <f t="shared" si="74"/>
        <v>0</v>
      </c>
      <c r="L1553" s="73">
        <f>_xlfn.XLOOKUP(A1553,'SAPD GF as Pct of COSA GF'!A:A,'SAPD GF as Pct of COSA GF'!C:C)</f>
        <v>1610819494</v>
      </c>
      <c r="M1553" s="19">
        <f t="shared" si="75"/>
        <v>2.4187924311276057E-3</v>
      </c>
    </row>
    <row r="1554" spans="1:13">
      <c r="A1554">
        <v>2020</v>
      </c>
      <c r="B1554" t="s">
        <v>234</v>
      </c>
      <c r="C1554" t="s">
        <v>90</v>
      </c>
      <c r="D1554" t="s">
        <v>93</v>
      </c>
      <c r="F1554" s="65">
        <v>225000</v>
      </c>
      <c r="G1554" s="65">
        <f t="shared" si="73"/>
        <v>225000</v>
      </c>
      <c r="H1554" s="23">
        <f>ROUND(IF($A1554 ='Inflation Constants Table'!$E$1,E1554,E1554*(_xlfn.XLOOKUP($A1554,'Inflation Constants Table'!$A:$A,'Inflation Constants Table'!$B:$B,0))),0)</f>
        <v>0</v>
      </c>
      <c r="I1554" s="23">
        <f>ROUND(IF($A1554 ='Inflation Constants Table'!$E$1,F1554,F1554*(_xlfn.XLOOKUP($A1554,'Inflation Constants Table'!$A:$A,'Inflation Constants Table'!$B:$B,0))),0)</f>
        <v>283500</v>
      </c>
      <c r="J1554" s="23">
        <f>ROUND(IF($A1554 ='Inflation Constants Table'!$E$1,G1554,G1554*(_xlfn.XLOOKUP($A1554,'Inflation Constants Table'!$A:$A,'Inflation Constants Table'!$B:$B,0))),0)</f>
        <v>283500</v>
      </c>
      <c r="K1554" s="19">
        <f t="shared" si="74"/>
        <v>0</v>
      </c>
      <c r="L1554" s="73">
        <f>_xlfn.XLOOKUP(A1554,'SAPD GF as Pct of COSA GF'!A:A,'SAPD GF as Pct of COSA GF'!C:C)</f>
        <v>1610819494</v>
      </c>
      <c r="M1554" s="19">
        <f t="shared" si="75"/>
        <v>1.7599737342140708E-4</v>
      </c>
    </row>
    <row r="1555" spans="1:13">
      <c r="A1555">
        <v>2020</v>
      </c>
      <c r="B1555" t="s">
        <v>234</v>
      </c>
      <c r="C1555" t="s">
        <v>90</v>
      </c>
      <c r="D1555" t="s">
        <v>95</v>
      </c>
      <c r="F1555" s="65">
        <v>41200</v>
      </c>
      <c r="G1555" s="65">
        <f t="shared" si="73"/>
        <v>41200</v>
      </c>
      <c r="H1555" s="23">
        <f>ROUND(IF($A1555 ='Inflation Constants Table'!$E$1,E1555,E1555*(_xlfn.XLOOKUP($A1555,'Inflation Constants Table'!$A:$A,'Inflation Constants Table'!$B:$B,0))),0)</f>
        <v>0</v>
      </c>
      <c r="I1555" s="23">
        <f>ROUND(IF($A1555 ='Inflation Constants Table'!$E$1,F1555,F1555*(_xlfn.XLOOKUP($A1555,'Inflation Constants Table'!$A:$A,'Inflation Constants Table'!$B:$B,0))),0)</f>
        <v>51912</v>
      </c>
      <c r="J1555" s="23">
        <f>ROUND(IF($A1555 ='Inflation Constants Table'!$E$1,G1555,G1555*(_xlfn.XLOOKUP($A1555,'Inflation Constants Table'!$A:$A,'Inflation Constants Table'!$B:$B,0))),0)</f>
        <v>51912</v>
      </c>
      <c r="K1555" s="19">
        <f t="shared" si="74"/>
        <v>0</v>
      </c>
      <c r="L1555" s="73">
        <f>_xlfn.XLOOKUP(A1555,'SAPD GF as Pct of COSA GF'!A:A,'SAPD GF as Pct of COSA GF'!C:C)</f>
        <v>1610819494</v>
      </c>
      <c r="M1555" s="19">
        <f t="shared" si="75"/>
        <v>3.2227074599830987E-5</v>
      </c>
    </row>
    <row r="1556" spans="1:13">
      <c r="A1556">
        <v>2020</v>
      </c>
      <c r="B1556" t="s">
        <v>234</v>
      </c>
      <c r="C1556" t="s">
        <v>90</v>
      </c>
      <c r="D1556" t="s">
        <v>96</v>
      </c>
      <c r="F1556" s="65">
        <v>7800</v>
      </c>
      <c r="G1556" s="65">
        <f t="shared" si="73"/>
        <v>7800</v>
      </c>
      <c r="H1556" s="23">
        <f>ROUND(IF($A1556 ='Inflation Constants Table'!$E$1,E1556,E1556*(_xlfn.XLOOKUP($A1556,'Inflation Constants Table'!$A:$A,'Inflation Constants Table'!$B:$B,0))),0)</f>
        <v>0</v>
      </c>
      <c r="I1556" s="23">
        <f>ROUND(IF($A1556 ='Inflation Constants Table'!$E$1,F1556,F1556*(_xlfn.XLOOKUP($A1556,'Inflation Constants Table'!$A:$A,'Inflation Constants Table'!$B:$B,0))),0)</f>
        <v>9828</v>
      </c>
      <c r="J1556" s="23">
        <f>ROUND(IF($A1556 ='Inflation Constants Table'!$E$1,G1556,G1556*(_xlfn.XLOOKUP($A1556,'Inflation Constants Table'!$A:$A,'Inflation Constants Table'!$B:$B,0))),0)</f>
        <v>9828</v>
      </c>
      <c r="K1556" s="19">
        <f t="shared" si="74"/>
        <v>0</v>
      </c>
      <c r="L1556" s="73">
        <f>_xlfn.XLOOKUP(A1556,'SAPD GF as Pct of COSA GF'!A:A,'SAPD GF as Pct of COSA GF'!C:C)</f>
        <v>1610819494</v>
      </c>
      <c r="M1556" s="19">
        <f t="shared" si="75"/>
        <v>6.1012422786087791E-6</v>
      </c>
    </row>
    <row r="1557" spans="1:13">
      <c r="A1557">
        <v>2020</v>
      </c>
      <c r="B1557" t="s">
        <v>234</v>
      </c>
      <c r="C1557" t="s">
        <v>90</v>
      </c>
      <c r="D1557" t="s">
        <v>99</v>
      </c>
      <c r="F1557" s="65">
        <v>2267</v>
      </c>
      <c r="G1557" s="65">
        <f t="shared" si="73"/>
        <v>2267</v>
      </c>
      <c r="H1557" s="23">
        <f>ROUND(IF($A1557 ='Inflation Constants Table'!$E$1,E1557,E1557*(_xlfn.XLOOKUP($A1557,'Inflation Constants Table'!$A:$A,'Inflation Constants Table'!$B:$B,0))),0)</f>
        <v>0</v>
      </c>
      <c r="I1557" s="23">
        <f>ROUND(IF($A1557 ='Inflation Constants Table'!$E$1,F1557,F1557*(_xlfn.XLOOKUP($A1557,'Inflation Constants Table'!$A:$A,'Inflation Constants Table'!$B:$B,0))),0)</f>
        <v>2856</v>
      </c>
      <c r="J1557" s="23">
        <f>ROUND(IF($A1557 ='Inflation Constants Table'!$E$1,G1557,G1557*(_xlfn.XLOOKUP($A1557,'Inflation Constants Table'!$A:$A,'Inflation Constants Table'!$B:$B,0))),0)</f>
        <v>2856</v>
      </c>
      <c r="K1557" s="19">
        <f t="shared" si="74"/>
        <v>0</v>
      </c>
      <c r="L1557" s="73">
        <f>_xlfn.XLOOKUP(A1557,'SAPD GF as Pct of COSA GF'!A:A,'SAPD GF as Pct of COSA GF'!C:C)</f>
        <v>1610819494</v>
      </c>
      <c r="M1557" s="19">
        <f t="shared" si="75"/>
        <v>1.7730105766897305E-6</v>
      </c>
    </row>
    <row r="1558" spans="1:13">
      <c r="A1558">
        <v>2020</v>
      </c>
      <c r="B1558" t="s">
        <v>234</v>
      </c>
      <c r="C1558" t="s">
        <v>90</v>
      </c>
      <c r="D1558" t="s">
        <v>100</v>
      </c>
      <c r="F1558" s="65">
        <v>242896</v>
      </c>
      <c r="G1558" s="65">
        <f t="shared" si="73"/>
        <v>242896</v>
      </c>
      <c r="H1558" s="23">
        <f>ROUND(IF($A1558 ='Inflation Constants Table'!$E$1,E1558,E1558*(_xlfn.XLOOKUP($A1558,'Inflation Constants Table'!$A:$A,'Inflation Constants Table'!$B:$B,0))),0)</f>
        <v>0</v>
      </c>
      <c r="I1558" s="23">
        <f>ROUND(IF($A1558 ='Inflation Constants Table'!$E$1,F1558,F1558*(_xlfn.XLOOKUP($A1558,'Inflation Constants Table'!$A:$A,'Inflation Constants Table'!$B:$B,0))),0)</f>
        <v>306049</v>
      </c>
      <c r="J1558" s="23">
        <f>ROUND(IF($A1558 ='Inflation Constants Table'!$E$1,G1558,G1558*(_xlfn.XLOOKUP($A1558,'Inflation Constants Table'!$A:$A,'Inflation Constants Table'!$B:$B,0))),0)</f>
        <v>306049</v>
      </c>
      <c r="K1558" s="19">
        <f t="shared" si="74"/>
        <v>0</v>
      </c>
      <c r="L1558" s="73">
        <f>_xlfn.XLOOKUP(A1558,'SAPD GF as Pct of COSA GF'!A:A,'SAPD GF as Pct of COSA GF'!C:C)</f>
        <v>1610819494</v>
      </c>
      <c r="M1558" s="19">
        <f t="shared" si="75"/>
        <v>1.8999583823015243E-4</v>
      </c>
    </row>
    <row r="1559" spans="1:13">
      <c r="A1559">
        <v>2020</v>
      </c>
      <c r="B1559" t="s">
        <v>234</v>
      </c>
      <c r="C1559" t="s">
        <v>90</v>
      </c>
      <c r="D1559" t="s">
        <v>102</v>
      </c>
      <c r="F1559" s="65">
        <v>3177</v>
      </c>
      <c r="G1559" s="65">
        <f t="shared" si="73"/>
        <v>3177</v>
      </c>
      <c r="H1559" s="23">
        <f>ROUND(IF($A1559 ='Inflation Constants Table'!$E$1,E1559,E1559*(_xlfn.XLOOKUP($A1559,'Inflation Constants Table'!$A:$A,'Inflation Constants Table'!$B:$B,0))),0)</f>
        <v>0</v>
      </c>
      <c r="I1559" s="23">
        <f>ROUND(IF($A1559 ='Inflation Constants Table'!$E$1,F1559,F1559*(_xlfn.XLOOKUP($A1559,'Inflation Constants Table'!$A:$A,'Inflation Constants Table'!$B:$B,0))),0)</f>
        <v>4003</v>
      </c>
      <c r="J1559" s="23">
        <f>ROUND(IF($A1559 ='Inflation Constants Table'!$E$1,G1559,G1559*(_xlfn.XLOOKUP($A1559,'Inflation Constants Table'!$A:$A,'Inflation Constants Table'!$B:$B,0))),0)</f>
        <v>4003</v>
      </c>
      <c r="K1559" s="19">
        <f t="shared" si="74"/>
        <v>0</v>
      </c>
      <c r="L1559" s="73">
        <f>_xlfn.XLOOKUP(A1559,'SAPD GF as Pct of COSA GF'!A:A,'SAPD GF as Pct of COSA GF'!C:C)</f>
        <v>1610819494</v>
      </c>
      <c r="M1559" s="19">
        <f t="shared" si="75"/>
        <v>2.4850704966698149E-6</v>
      </c>
    </row>
    <row r="1560" spans="1:13">
      <c r="A1560">
        <v>2020</v>
      </c>
      <c r="B1560" t="s">
        <v>234</v>
      </c>
      <c r="C1560" t="s">
        <v>90</v>
      </c>
      <c r="D1560" t="s">
        <v>104</v>
      </c>
      <c r="F1560" s="65">
        <v>68500</v>
      </c>
      <c r="G1560" s="65">
        <f t="shared" si="73"/>
        <v>68500</v>
      </c>
      <c r="H1560" s="23">
        <f>ROUND(IF($A1560 ='Inflation Constants Table'!$E$1,E1560,E1560*(_xlfn.XLOOKUP($A1560,'Inflation Constants Table'!$A:$A,'Inflation Constants Table'!$B:$B,0))),0)</f>
        <v>0</v>
      </c>
      <c r="I1560" s="23">
        <f>ROUND(IF($A1560 ='Inflation Constants Table'!$E$1,F1560,F1560*(_xlfn.XLOOKUP($A1560,'Inflation Constants Table'!$A:$A,'Inflation Constants Table'!$B:$B,0))),0)</f>
        <v>86310</v>
      </c>
      <c r="J1560" s="23">
        <f>ROUND(IF($A1560 ='Inflation Constants Table'!$E$1,G1560,G1560*(_xlfn.XLOOKUP($A1560,'Inflation Constants Table'!$A:$A,'Inflation Constants Table'!$B:$B,0))),0)</f>
        <v>86310</v>
      </c>
      <c r="K1560" s="19">
        <f t="shared" si="74"/>
        <v>0</v>
      </c>
      <c r="L1560" s="73">
        <f>_xlfn.XLOOKUP(A1560,'SAPD GF as Pct of COSA GF'!A:A,'SAPD GF as Pct of COSA GF'!C:C)</f>
        <v>1610819494</v>
      </c>
      <c r="M1560" s="19">
        <f t="shared" si="75"/>
        <v>5.3581422574961711E-5</v>
      </c>
    </row>
    <row r="1561" spans="1:13">
      <c r="A1561">
        <v>2020</v>
      </c>
      <c r="B1561" t="s">
        <v>234</v>
      </c>
      <c r="C1561" t="s">
        <v>90</v>
      </c>
      <c r="D1561" t="s">
        <v>111</v>
      </c>
      <c r="F1561" s="65">
        <v>3000</v>
      </c>
      <c r="G1561" s="65">
        <f t="shared" si="73"/>
        <v>3000</v>
      </c>
      <c r="H1561" s="23">
        <f>ROUND(IF($A1561 ='Inflation Constants Table'!$E$1,E1561,E1561*(_xlfn.XLOOKUP($A1561,'Inflation Constants Table'!$A:$A,'Inflation Constants Table'!$B:$B,0))),0)</f>
        <v>0</v>
      </c>
      <c r="I1561" s="23">
        <f>ROUND(IF($A1561 ='Inflation Constants Table'!$E$1,F1561,F1561*(_xlfn.XLOOKUP($A1561,'Inflation Constants Table'!$A:$A,'Inflation Constants Table'!$B:$B,0))),0)</f>
        <v>3780</v>
      </c>
      <c r="J1561" s="23">
        <f>ROUND(IF($A1561 ='Inflation Constants Table'!$E$1,G1561,G1561*(_xlfn.XLOOKUP($A1561,'Inflation Constants Table'!$A:$A,'Inflation Constants Table'!$B:$B,0))),0)</f>
        <v>3780</v>
      </c>
      <c r="K1561" s="19">
        <f t="shared" si="74"/>
        <v>0</v>
      </c>
      <c r="L1561" s="73">
        <f>_xlfn.XLOOKUP(A1561,'SAPD GF as Pct of COSA GF'!A:A,'SAPD GF as Pct of COSA GF'!C:C)</f>
        <v>1610819494</v>
      </c>
      <c r="M1561" s="19">
        <f t="shared" si="75"/>
        <v>2.346631645618761E-6</v>
      </c>
    </row>
    <row r="1562" spans="1:13">
      <c r="A1562">
        <v>2020</v>
      </c>
      <c r="B1562" t="s">
        <v>234</v>
      </c>
      <c r="C1562" t="s">
        <v>90</v>
      </c>
      <c r="D1562" t="s">
        <v>122</v>
      </c>
      <c r="F1562" s="65">
        <v>376802</v>
      </c>
      <c r="G1562" s="65">
        <f t="shared" si="73"/>
        <v>376802</v>
      </c>
      <c r="H1562" s="23">
        <f>ROUND(IF($A1562 ='Inflation Constants Table'!$E$1,E1562,E1562*(_xlfn.XLOOKUP($A1562,'Inflation Constants Table'!$A:$A,'Inflation Constants Table'!$B:$B,0))),0)</f>
        <v>0</v>
      </c>
      <c r="I1562" s="23">
        <f>ROUND(IF($A1562 ='Inflation Constants Table'!$E$1,F1562,F1562*(_xlfn.XLOOKUP($A1562,'Inflation Constants Table'!$A:$A,'Inflation Constants Table'!$B:$B,0))),0)</f>
        <v>474771</v>
      </c>
      <c r="J1562" s="23">
        <f>ROUND(IF($A1562 ='Inflation Constants Table'!$E$1,G1562,G1562*(_xlfn.XLOOKUP($A1562,'Inflation Constants Table'!$A:$A,'Inflation Constants Table'!$B:$B,0))),0)</f>
        <v>474771</v>
      </c>
      <c r="K1562" s="19">
        <f t="shared" si="74"/>
        <v>0</v>
      </c>
      <c r="L1562" s="73">
        <f>_xlfn.XLOOKUP(A1562,'SAPD GF as Pct of COSA GF'!A:A,'SAPD GF as Pct of COSA GF'!C:C)</f>
        <v>1610819494</v>
      </c>
      <c r="M1562" s="19">
        <f t="shared" si="75"/>
        <v>2.9473879709578435E-4</v>
      </c>
    </row>
    <row r="1563" spans="1:13">
      <c r="A1563">
        <v>2020</v>
      </c>
      <c r="B1563" t="s">
        <v>234</v>
      </c>
      <c r="C1563" t="s">
        <v>90</v>
      </c>
      <c r="D1563" t="s">
        <v>231</v>
      </c>
      <c r="F1563" s="65">
        <v>87489</v>
      </c>
      <c r="G1563" s="65">
        <f t="shared" si="73"/>
        <v>87489</v>
      </c>
      <c r="H1563" s="23">
        <f>ROUND(IF($A1563 ='Inflation Constants Table'!$E$1,E1563,E1563*(_xlfn.XLOOKUP($A1563,'Inflation Constants Table'!$A:$A,'Inflation Constants Table'!$B:$B,0))),0)</f>
        <v>0</v>
      </c>
      <c r="I1563" s="23">
        <f>ROUND(IF($A1563 ='Inflation Constants Table'!$E$1,F1563,F1563*(_xlfn.XLOOKUP($A1563,'Inflation Constants Table'!$A:$A,'Inflation Constants Table'!$B:$B,0))),0)</f>
        <v>110236</v>
      </c>
      <c r="J1563" s="23">
        <f>ROUND(IF($A1563 ='Inflation Constants Table'!$E$1,G1563,G1563*(_xlfn.XLOOKUP($A1563,'Inflation Constants Table'!$A:$A,'Inflation Constants Table'!$B:$B,0))),0)</f>
        <v>110236</v>
      </c>
      <c r="K1563" s="19">
        <f t="shared" si="74"/>
        <v>0</v>
      </c>
      <c r="L1563" s="73">
        <f>_xlfn.XLOOKUP(A1563,'SAPD GF as Pct of COSA GF'!A:A,'SAPD GF as Pct of COSA GF'!C:C)</f>
        <v>1610819494</v>
      </c>
      <c r="M1563" s="19">
        <f t="shared" si="75"/>
        <v>6.8434731768896755E-5</v>
      </c>
    </row>
    <row r="1564" spans="1:13">
      <c r="A1564">
        <v>2020</v>
      </c>
      <c r="B1564" t="s">
        <v>234</v>
      </c>
      <c r="C1564" t="s">
        <v>90</v>
      </c>
      <c r="D1564" t="s">
        <v>230</v>
      </c>
      <c r="F1564" s="65">
        <v>41460</v>
      </c>
      <c r="G1564" s="65">
        <f t="shared" si="73"/>
        <v>41460</v>
      </c>
      <c r="H1564" s="23">
        <f>ROUND(IF($A1564 ='Inflation Constants Table'!$E$1,E1564,E1564*(_xlfn.XLOOKUP($A1564,'Inflation Constants Table'!$A:$A,'Inflation Constants Table'!$B:$B,0))),0)</f>
        <v>0</v>
      </c>
      <c r="I1564" s="23">
        <f>ROUND(IF($A1564 ='Inflation Constants Table'!$E$1,F1564,F1564*(_xlfn.XLOOKUP($A1564,'Inflation Constants Table'!$A:$A,'Inflation Constants Table'!$B:$B,0))),0)</f>
        <v>52240</v>
      </c>
      <c r="J1564" s="23">
        <f>ROUND(IF($A1564 ='Inflation Constants Table'!$E$1,G1564,G1564*(_xlfn.XLOOKUP($A1564,'Inflation Constants Table'!$A:$A,'Inflation Constants Table'!$B:$B,0))),0)</f>
        <v>52240</v>
      </c>
      <c r="K1564" s="19">
        <f t="shared" si="74"/>
        <v>0</v>
      </c>
      <c r="L1564" s="73">
        <f>_xlfn.XLOOKUP(A1564,'SAPD GF as Pct of COSA GF'!A:A,'SAPD GF as Pct of COSA GF'!C:C)</f>
        <v>1610819494</v>
      </c>
      <c r="M1564" s="19">
        <f t="shared" si="75"/>
        <v>3.243069766326034E-5</v>
      </c>
    </row>
    <row r="1565" spans="1:13">
      <c r="A1565">
        <v>2020</v>
      </c>
      <c r="B1565" t="s">
        <v>234</v>
      </c>
      <c r="C1565" t="s">
        <v>90</v>
      </c>
      <c r="D1565" t="s">
        <v>126</v>
      </c>
      <c r="F1565" s="65">
        <v>425150</v>
      </c>
      <c r="G1565" s="65">
        <f t="shared" si="73"/>
        <v>425150</v>
      </c>
      <c r="H1565" s="23">
        <f>ROUND(IF($A1565 ='Inflation Constants Table'!$E$1,E1565,E1565*(_xlfn.XLOOKUP($A1565,'Inflation Constants Table'!$A:$A,'Inflation Constants Table'!$B:$B,0))),0)</f>
        <v>0</v>
      </c>
      <c r="I1565" s="23">
        <f>ROUND(IF($A1565 ='Inflation Constants Table'!$E$1,F1565,F1565*(_xlfn.XLOOKUP($A1565,'Inflation Constants Table'!$A:$A,'Inflation Constants Table'!$B:$B,0))),0)</f>
        <v>535689</v>
      </c>
      <c r="J1565" s="23">
        <f>ROUND(IF($A1565 ='Inflation Constants Table'!$E$1,G1565,G1565*(_xlfn.XLOOKUP($A1565,'Inflation Constants Table'!$A:$A,'Inflation Constants Table'!$B:$B,0))),0)</f>
        <v>535689</v>
      </c>
      <c r="K1565" s="19">
        <f t="shared" si="74"/>
        <v>0</v>
      </c>
      <c r="L1565" s="73">
        <f>_xlfn.XLOOKUP(A1565,'SAPD GF as Pct of COSA GF'!A:A,'SAPD GF as Pct of COSA GF'!C:C)</f>
        <v>1610819494</v>
      </c>
      <c r="M1565" s="19">
        <f t="shared" si="75"/>
        <v>3.3255681471160544E-4</v>
      </c>
    </row>
    <row r="1566" spans="1:13">
      <c r="A1566">
        <v>2020</v>
      </c>
      <c r="B1566" t="s">
        <v>234</v>
      </c>
      <c r="C1566" t="s">
        <v>90</v>
      </c>
      <c r="D1566" t="s">
        <v>127</v>
      </c>
      <c r="F1566" s="65">
        <v>73048</v>
      </c>
      <c r="G1566" s="65">
        <f t="shared" si="73"/>
        <v>73048</v>
      </c>
      <c r="H1566" s="23">
        <f>ROUND(IF($A1566 ='Inflation Constants Table'!$E$1,E1566,E1566*(_xlfn.XLOOKUP($A1566,'Inflation Constants Table'!$A:$A,'Inflation Constants Table'!$B:$B,0))),0)</f>
        <v>0</v>
      </c>
      <c r="I1566" s="23">
        <f>ROUND(IF($A1566 ='Inflation Constants Table'!$E$1,F1566,F1566*(_xlfn.XLOOKUP($A1566,'Inflation Constants Table'!$A:$A,'Inflation Constants Table'!$B:$B,0))),0)</f>
        <v>92040</v>
      </c>
      <c r="J1566" s="23">
        <f>ROUND(IF($A1566 ='Inflation Constants Table'!$E$1,G1566,G1566*(_xlfn.XLOOKUP($A1566,'Inflation Constants Table'!$A:$A,'Inflation Constants Table'!$B:$B,0))),0)</f>
        <v>92040</v>
      </c>
      <c r="K1566" s="19">
        <f t="shared" si="74"/>
        <v>0</v>
      </c>
      <c r="L1566" s="73">
        <f>_xlfn.XLOOKUP(A1566,'SAPD GF as Pct of COSA GF'!A:A,'SAPD GF as Pct of COSA GF'!C:C)</f>
        <v>1610819494</v>
      </c>
      <c r="M1566" s="19">
        <f t="shared" si="75"/>
        <v>5.7138618164748882E-5</v>
      </c>
    </row>
    <row r="1567" spans="1:13">
      <c r="A1567">
        <v>2020</v>
      </c>
      <c r="B1567" t="s">
        <v>234</v>
      </c>
      <c r="C1567" t="s">
        <v>90</v>
      </c>
      <c r="D1567" t="s">
        <v>129</v>
      </c>
      <c r="F1567" s="65">
        <v>-254000</v>
      </c>
      <c r="G1567" s="65">
        <f t="shared" si="73"/>
        <v>-254000</v>
      </c>
      <c r="H1567" s="23">
        <f>ROUND(IF($A1567 ='Inflation Constants Table'!$E$1,E1567,E1567*(_xlfn.XLOOKUP($A1567,'Inflation Constants Table'!$A:$A,'Inflation Constants Table'!$B:$B,0))),0)</f>
        <v>0</v>
      </c>
      <c r="I1567" s="23">
        <f>ROUND(IF($A1567 ='Inflation Constants Table'!$E$1,F1567,F1567*(_xlfn.XLOOKUP($A1567,'Inflation Constants Table'!$A:$A,'Inflation Constants Table'!$B:$B,0))),0)</f>
        <v>-320040</v>
      </c>
      <c r="J1567" s="23">
        <f>ROUND(IF($A1567 ='Inflation Constants Table'!$E$1,G1567,G1567*(_xlfn.XLOOKUP($A1567,'Inflation Constants Table'!$A:$A,'Inflation Constants Table'!$B:$B,0))),0)</f>
        <v>-320040</v>
      </c>
      <c r="K1567" s="19">
        <f t="shared" si="74"/>
        <v>0</v>
      </c>
      <c r="L1567" s="73">
        <f>_xlfn.XLOOKUP(A1567,'SAPD GF as Pct of COSA GF'!A:A,'SAPD GF as Pct of COSA GF'!C:C)</f>
        <v>1610819494</v>
      </c>
      <c r="M1567" s="19">
        <f t="shared" si="75"/>
        <v>-1.986814793290551E-4</v>
      </c>
    </row>
    <row r="1568" spans="1:13">
      <c r="A1568">
        <v>2020</v>
      </c>
      <c r="B1568" t="s">
        <v>234</v>
      </c>
      <c r="C1568" t="s">
        <v>90</v>
      </c>
      <c r="D1568" t="s">
        <v>128</v>
      </c>
      <c r="F1568" s="65">
        <v>132952</v>
      </c>
      <c r="G1568" s="65">
        <f t="shared" si="73"/>
        <v>132952</v>
      </c>
      <c r="H1568" s="23">
        <f>ROUND(IF($A1568 ='Inflation Constants Table'!$E$1,E1568,E1568*(_xlfn.XLOOKUP($A1568,'Inflation Constants Table'!$A:$A,'Inflation Constants Table'!$B:$B,0))),0)</f>
        <v>0</v>
      </c>
      <c r="I1568" s="23">
        <f>ROUND(IF($A1568 ='Inflation Constants Table'!$E$1,F1568,F1568*(_xlfn.XLOOKUP($A1568,'Inflation Constants Table'!$A:$A,'Inflation Constants Table'!$B:$B,0))),0)</f>
        <v>167520</v>
      </c>
      <c r="J1568" s="23">
        <f>ROUND(IF($A1568 ='Inflation Constants Table'!$E$1,G1568,G1568*(_xlfn.XLOOKUP($A1568,'Inflation Constants Table'!$A:$A,'Inflation Constants Table'!$B:$B,0))),0)</f>
        <v>167520</v>
      </c>
      <c r="K1568" s="19">
        <f t="shared" si="74"/>
        <v>0</v>
      </c>
      <c r="L1568" s="73">
        <f>_xlfn.XLOOKUP(A1568,'SAPD GF as Pct of COSA GF'!A:A,'SAPD GF as Pct of COSA GF'!C:C)</f>
        <v>1610819494</v>
      </c>
      <c r="M1568" s="19">
        <f t="shared" si="75"/>
        <v>1.0399675483440605E-4</v>
      </c>
    </row>
    <row r="1569" spans="1:13">
      <c r="A1569">
        <v>2020</v>
      </c>
      <c r="B1569" t="s">
        <v>234</v>
      </c>
      <c r="C1569" t="s">
        <v>130</v>
      </c>
      <c r="D1569" t="s">
        <v>131</v>
      </c>
      <c r="F1569" s="65">
        <v>7375</v>
      </c>
      <c r="G1569" s="65">
        <f t="shared" si="73"/>
        <v>7375</v>
      </c>
      <c r="H1569" s="23">
        <f>ROUND(IF($A1569 ='Inflation Constants Table'!$E$1,E1569,E1569*(_xlfn.XLOOKUP($A1569,'Inflation Constants Table'!$A:$A,'Inflation Constants Table'!$B:$B,0))),0)</f>
        <v>0</v>
      </c>
      <c r="I1569" s="23">
        <f>ROUND(IF($A1569 ='Inflation Constants Table'!$E$1,F1569,F1569*(_xlfn.XLOOKUP($A1569,'Inflation Constants Table'!$A:$A,'Inflation Constants Table'!$B:$B,0))),0)</f>
        <v>9293</v>
      </c>
      <c r="J1569" s="23">
        <f>ROUND(IF($A1569 ='Inflation Constants Table'!$E$1,G1569,G1569*(_xlfn.XLOOKUP($A1569,'Inflation Constants Table'!$A:$A,'Inflation Constants Table'!$B:$B,0))),0)</f>
        <v>9293</v>
      </c>
      <c r="K1569" s="19">
        <f t="shared" si="74"/>
        <v>0</v>
      </c>
      <c r="L1569" s="73">
        <f>_xlfn.XLOOKUP(A1569,'SAPD GF as Pct of COSA GF'!A:A,'SAPD GF as Pct of COSA GF'!C:C)</f>
        <v>1610819494</v>
      </c>
      <c r="M1569" s="19">
        <f t="shared" si="75"/>
        <v>5.7691131964907798E-6</v>
      </c>
    </row>
    <row r="1570" spans="1:13">
      <c r="A1570">
        <v>2020</v>
      </c>
      <c r="B1570" t="s">
        <v>234</v>
      </c>
      <c r="C1570" t="s">
        <v>130</v>
      </c>
      <c r="D1570" t="s">
        <v>132</v>
      </c>
      <c r="F1570" s="65">
        <v>6350</v>
      </c>
      <c r="G1570" s="65">
        <f t="shared" si="73"/>
        <v>6350</v>
      </c>
      <c r="H1570" s="23">
        <f>ROUND(IF($A1570 ='Inflation Constants Table'!$E$1,E1570,E1570*(_xlfn.XLOOKUP($A1570,'Inflation Constants Table'!$A:$A,'Inflation Constants Table'!$B:$B,0))),0)</f>
        <v>0</v>
      </c>
      <c r="I1570" s="23">
        <f>ROUND(IF($A1570 ='Inflation Constants Table'!$E$1,F1570,F1570*(_xlfn.XLOOKUP($A1570,'Inflation Constants Table'!$A:$A,'Inflation Constants Table'!$B:$B,0))),0)</f>
        <v>8001</v>
      </c>
      <c r="J1570" s="23">
        <f>ROUND(IF($A1570 ='Inflation Constants Table'!$E$1,G1570,G1570*(_xlfn.XLOOKUP($A1570,'Inflation Constants Table'!$A:$A,'Inflation Constants Table'!$B:$B,0))),0)</f>
        <v>8001</v>
      </c>
      <c r="K1570" s="19">
        <f t="shared" si="74"/>
        <v>0</v>
      </c>
      <c r="L1570" s="73">
        <f>_xlfn.XLOOKUP(A1570,'SAPD GF as Pct of COSA GF'!A:A,'SAPD GF as Pct of COSA GF'!C:C)</f>
        <v>1610819494</v>
      </c>
      <c r="M1570" s="19">
        <f t="shared" si="75"/>
        <v>4.9670369832263772E-6</v>
      </c>
    </row>
    <row r="1571" spans="1:13">
      <c r="A1571">
        <v>2020</v>
      </c>
      <c r="B1571" t="s">
        <v>234</v>
      </c>
      <c r="C1571" t="s">
        <v>130</v>
      </c>
      <c r="D1571" t="s">
        <v>235</v>
      </c>
      <c r="F1571" s="65">
        <v>2500</v>
      </c>
      <c r="G1571" s="65">
        <f t="shared" si="73"/>
        <v>2500</v>
      </c>
      <c r="H1571" s="23">
        <f>ROUND(IF($A1571 ='Inflation Constants Table'!$E$1,E1571,E1571*(_xlfn.XLOOKUP($A1571,'Inflation Constants Table'!$A:$A,'Inflation Constants Table'!$B:$B,0))),0)</f>
        <v>0</v>
      </c>
      <c r="I1571" s="23">
        <f>ROUND(IF($A1571 ='Inflation Constants Table'!$E$1,F1571,F1571*(_xlfn.XLOOKUP($A1571,'Inflation Constants Table'!$A:$A,'Inflation Constants Table'!$B:$B,0))),0)</f>
        <v>3150</v>
      </c>
      <c r="J1571" s="23">
        <f>ROUND(IF($A1571 ='Inflation Constants Table'!$E$1,G1571,G1571*(_xlfn.XLOOKUP($A1571,'Inflation Constants Table'!$A:$A,'Inflation Constants Table'!$B:$B,0))),0)</f>
        <v>3150</v>
      </c>
      <c r="K1571" s="19">
        <f t="shared" si="74"/>
        <v>0</v>
      </c>
      <c r="L1571" s="73">
        <f>_xlfn.XLOOKUP(A1571,'SAPD GF as Pct of COSA GF'!A:A,'SAPD GF as Pct of COSA GF'!C:C)</f>
        <v>1610819494</v>
      </c>
      <c r="M1571" s="19">
        <f t="shared" si="75"/>
        <v>1.9555263713489676E-6</v>
      </c>
    </row>
    <row r="1572" spans="1:13">
      <c r="A1572">
        <v>2020</v>
      </c>
      <c r="B1572" t="s">
        <v>234</v>
      </c>
      <c r="C1572" t="s">
        <v>130</v>
      </c>
      <c r="D1572" t="s">
        <v>138</v>
      </c>
      <c r="F1572" s="65">
        <v>1150</v>
      </c>
      <c r="G1572" s="65">
        <f t="shared" si="73"/>
        <v>1150</v>
      </c>
      <c r="H1572" s="23">
        <f>ROUND(IF($A1572 ='Inflation Constants Table'!$E$1,E1572,E1572*(_xlfn.XLOOKUP($A1572,'Inflation Constants Table'!$A:$A,'Inflation Constants Table'!$B:$B,0))),0)</f>
        <v>0</v>
      </c>
      <c r="I1572" s="23">
        <f>ROUND(IF($A1572 ='Inflation Constants Table'!$E$1,F1572,F1572*(_xlfn.XLOOKUP($A1572,'Inflation Constants Table'!$A:$A,'Inflation Constants Table'!$B:$B,0))),0)</f>
        <v>1449</v>
      </c>
      <c r="J1572" s="23">
        <f>ROUND(IF($A1572 ='Inflation Constants Table'!$E$1,G1572,G1572*(_xlfn.XLOOKUP($A1572,'Inflation Constants Table'!$A:$A,'Inflation Constants Table'!$B:$B,0))),0)</f>
        <v>1449</v>
      </c>
      <c r="K1572" s="19">
        <f t="shared" si="74"/>
        <v>0</v>
      </c>
      <c r="L1572" s="73">
        <f>_xlfn.XLOOKUP(A1572,'SAPD GF as Pct of COSA GF'!A:A,'SAPD GF as Pct of COSA GF'!C:C)</f>
        <v>1610819494</v>
      </c>
      <c r="M1572" s="19">
        <f t="shared" si="75"/>
        <v>8.9954213082052512E-7</v>
      </c>
    </row>
    <row r="1573" spans="1:13">
      <c r="A1573">
        <v>2020</v>
      </c>
      <c r="B1573" t="s">
        <v>234</v>
      </c>
      <c r="C1573" t="s">
        <v>130</v>
      </c>
      <c r="D1573" t="s">
        <v>139</v>
      </c>
      <c r="F1573" s="65">
        <v>600</v>
      </c>
      <c r="G1573" s="65">
        <f t="shared" si="73"/>
        <v>600</v>
      </c>
      <c r="H1573" s="23">
        <f>ROUND(IF($A1573 ='Inflation Constants Table'!$E$1,E1573,E1573*(_xlfn.XLOOKUP($A1573,'Inflation Constants Table'!$A:$A,'Inflation Constants Table'!$B:$B,0))),0)</f>
        <v>0</v>
      </c>
      <c r="I1573" s="23">
        <f>ROUND(IF($A1573 ='Inflation Constants Table'!$E$1,F1573,F1573*(_xlfn.XLOOKUP($A1573,'Inflation Constants Table'!$A:$A,'Inflation Constants Table'!$B:$B,0))),0)</f>
        <v>756</v>
      </c>
      <c r="J1573" s="23">
        <f>ROUND(IF($A1573 ='Inflation Constants Table'!$E$1,G1573,G1573*(_xlfn.XLOOKUP($A1573,'Inflation Constants Table'!$A:$A,'Inflation Constants Table'!$B:$B,0))),0)</f>
        <v>756</v>
      </c>
      <c r="K1573" s="19">
        <f t="shared" si="74"/>
        <v>0</v>
      </c>
      <c r="L1573" s="73">
        <f>_xlfn.XLOOKUP(A1573,'SAPD GF as Pct of COSA GF'!A:A,'SAPD GF as Pct of COSA GF'!C:C)</f>
        <v>1610819494</v>
      </c>
      <c r="M1573" s="19">
        <f t="shared" si="75"/>
        <v>4.6932632912375221E-7</v>
      </c>
    </row>
    <row r="1574" spans="1:13">
      <c r="A1574">
        <v>2020</v>
      </c>
      <c r="B1574" t="s">
        <v>234</v>
      </c>
      <c r="C1574" t="s">
        <v>130</v>
      </c>
      <c r="D1574" t="s">
        <v>140</v>
      </c>
      <c r="F1574" s="65">
        <v>830</v>
      </c>
      <c r="G1574" s="65">
        <f t="shared" si="73"/>
        <v>830</v>
      </c>
      <c r="H1574" s="23">
        <f>ROUND(IF($A1574 ='Inflation Constants Table'!$E$1,E1574,E1574*(_xlfn.XLOOKUP($A1574,'Inflation Constants Table'!$A:$A,'Inflation Constants Table'!$B:$B,0))),0)</f>
        <v>0</v>
      </c>
      <c r="I1574" s="23">
        <f>ROUND(IF($A1574 ='Inflation Constants Table'!$E$1,F1574,F1574*(_xlfn.XLOOKUP($A1574,'Inflation Constants Table'!$A:$A,'Inflation Constants Table'!$B:$B,0))),0)</f>
        <v>1046</v>
      </c>
      <c r="J1574" s="23">
        <f>ROUND(IF($A1574 ='Inflation Constants Table'!$E$1,G1574,G1574*(_xlfn.XLOOKUP($A1574,'Inflation Constants Table'!$A:$A,'Inflation Constants Table'!$B:$B,0))),0)</f>
        <v>1046</v>
      </c>
      <c r="K1574" s="19">
        <f t="shared" si="74"/>
        <v>0</v>
      </c>
      <c r="L1574" s="73">
        <f>_xlfn.XLOOKUP(A1574,'SAPD GF as Pct of COSA GF'!A:A,'SAPD GF as Pct of COSA GF'!C:C)</f>
        <v>1610819494</v>
      </c>
      <c r="M1574" s="19">
        <f t="shared" si="75"/>
        <v>6.493589156923873E-7</v>
      </c>
    </row>
    <row r="1575" spans="1:13">
      <c r="A1575">
        <v>2020</v>
      </c>
      <c r="B1575" t="s">
        <v>234</v>
      </c>
      <c r="C1575" t="s">
        <v>130</v>
      </c>
      <c r="D1575" t="s">
        <v>141</v>
      </c>
      <c r="F1575" s="65">
        <v>300</v>
      </c>
      <c r="G1575" s="65">
        <f t="shared" si="73"/>
        <v>300</v>
      </c>
      <c r="H1575" s="23">
        <f>ROUND(IF($A1575 ='Inflation Constants Table'!$E$1,E1575,E1575*(_xlfn.XLOOKUP($A1575,'Inflation Constants Table'!$A:$A,'Inflation Constants Table'!$B:$B,0))),0)</f>
        <v>0</v>
      </c>
      <c r="I1575" s="23">
        <f>ROUND(IF($A1575 ='Inflation Constants Table'!$E$1,F1575,F1575*(_xlfn.XLOOKUP($A1575,'Inflation Constants Table'!$A:$A,'Inflation Constants Table'!$B:$B,0))),0)</f>
        <v>378</v>
      </c>
      <c r="J1575" s="23">
        <f>ROUND(IF($A1575 ='Inflation Constants Table'!$E$1,G1575,G1575*(_xlfn.XLOOKUP($A1575,'Inflation Constants Table'!$A:$A,'Inflation Constants Table'!$B:$B,0))),0)</f>
        <v>378</v>
      </c>
      <c r="K1575" s="19">
        <f t="shared" si="74"/>
        <v>0</v>
      </c>
      <c r="L1575" s="73">
        <f>_xlfn.XLOOKUP(A1575,'SAPD GF as Pct of COSA GF'!A:A,'SAPD GF as Pct of COSA GF'!C:C)</f>
        <v>1610819494</v>
      </c>
      <c r="M1575" s="19">
        <f t="shared" si="75"/>
        <v>2.346631645618761E-7</v>
      </c>
    </row>
    <row r="1576" spans="1:13">
      <c r="A1576">
        <v>2020</v>
      </c>
      <c r="B1576" t="s">
        <v>234</v>
      </c>
      <c r="C1576" t="s">
        <v>130</v>
      </c>
      <c r="D1576" t="s">
        <v>142</v>
      </c>
      <c r="F1576" s="65">
        <v>101940</v>
      </c>
      <c r="G1576" s="65">
        <f t="shared" si="73"/>
        <v>101940</v>
      </c>
      <c r="H1576" s="23">
        <f>ROUND(IF($A1576 ='Inflation Constants Table'!$E$1,E1576,E1576*(_xlfn.XLOOKUP($A1576,'Inflation Constants Table'!$A:$A,'Inflation Constants Table'!$B:$B,0))),0)</f>
        <v>0</v>
      </c>
      <c r="I1576" s="23">
        <f>ROUND(IF($A1576 ='Inflation Constants Table'!$E$1,F1576,F1576*(_xlfn.XLOOKUP($A1576,'Inflation Constants Table'!$A:$A,'Inflation Constants Table'!$B:$B,0))),0)</f>
        <v>128444</v>
      </c>
      <c r="J1576" s="23">
        <f>ROUND(IF($A1576 ='Inflation Constants Table'!$E$1,G1576,G1576*(_xlfn.XLOOKUP($A1576,'Inflation Constants Table'!$A:$A,'Inflation Constants Table'!$B:$B,0))),0)</f>
        <v>128444</v>
      </c>
      <c r="K1576" s="19">
        <f t="shared" si="74"/>
        <v>0</v>
      </c>
      <c r="L1576" s="73">
        <f>_xlfn.XLOOKUP(A1576,'SAPD GF as Pct of COSA GF'!A:A,'SAPD GF as Pct of COSA GF'!C:C)</f>
        <v>1610819494</v>
      </c>
      <c r="M1576" s="19">
        <f t="shared" si="75"/>
        <v>7.9738294997316439E-5</v>
      </c>
    </row>
    <row r="1577" spans="1:13">
      <c r="A1577">
        <v>2020</v>
      </c>
      <c r="B1577" t="s">
        <v>234</v>
      </c>
      <c r="C1577" t="s">
        <v>130</v>
      </c>
      <c r="D1577" t="s">
        <v>143</v>
      </c>
      <c r="F1577" s="65">
        <v>100</v>
      </c>
      <c r="G1577" s="65">
        <f t="shared" si="73"/>
        <v>100</v>
      </c>
      <c r="H1577" s="23">
        <f>ROUND(IF($A1577 ='Inflation Constants Table'!$E$1,E1577,E1577*(_xlfn.XLOOKUP($A1577,'Inflation Constants Table'!$A:$A,'Inflation Constants Table'!$B:$B,0))),0)</f>
        <v>0</v>
      </c>
      <c r="I1577" s="23">
        <f>ROUND(IF($A1577 ='Inflation Constants Table'!$E$1,F1577,F1577*(_xlfn.XLOOKUP($A1577,'Inflation Constants Table'!$A:$A,'Inflation Constants Table'!$B:$B,0))),0)</f>
        <v>126</v>
      </c>
      <c r="J1577" s="23">
        <f>ROUND(IF($A1577 ='Inflation Constants Table'!$E$1,G1577,G1577*(_xlfn.XLOOKUP($A1577,'Inflation Constants Table'!$A:$A,'Inflation Constants Table'!$B:$B,0))),0)</f>
        <v>126</v>
      </c>
      <c r="K1577" s="19">
        <f t="shared" si="74"/>
        <v>0</v>
      </c>
      <c r="L1577" s="73">
        <f>_xlfn.XLOOKUP(A1577,'SAPD GF as Pct of COSA GF'!A:A,'SAPD GF as Pct of COSA GF'!C:C)</f>
        <v>1610819494</v>
      </c>
      <c r="M1577" s="19">
        <f t="shared" si="75"/>
        <v>7.8221054853958706E-8</v>
      </c>
    </row>
    <row r="1578" spans="1:13">
      <c r="A1578">
        <v>2020</v>
      </c>
      <c r="B1578" t="s">
        <v>234</v>
      </c>
      <c r="C1578" t="s">
        <v>130</v>
      </c>
      <c r="D1578" t="s">
        <v>145</v>
      </c>
      <c r="F1578" s="65">
        <v>500</v>
      </c>
      <c r="G1578" s="65">
        <f t="shared" si="73"/>
        <v>500</v>
      </c>
      <c r="H1578" s="23">
        <f>ROUND(IF($A1578 ='Inflation Constants Table'!$E$1,E1578,E1578*(_xlfn.XLOOKUP($A1578,'Inflation Constants Table'!$A:$A,'Inflation Constants Table'!$B:$B,0))),0)</f>
        <v>0</v>
      </c>
      <c r="I1578" s="23">
        <f>ROUND(IF($A1578 ='Inflation Constants Table'!$E$1,F1578,F1578*(_xlfn.XLOOKUP($A1578,'Inflation Constants Table'!$A:$A,'Inflation Constants Table'!$B:$B,0))),0)</f>
        <v>630</v>
      </c>
      <c r="J1578" s="23">
        <f>ROUND(IF($A1578 ='Inflation Constants Table'!$E$1,G1578,G1578*(_xlfn.XLOOKUP($A1578,'Inflation Constants Table'!$A:$A,'Inflation Constants Table'!$B:$B,0))),0)</f>
        <v>630</v>
      </c>
      <c r="K1578" s="19">
        <f t="shared" si="74"/>
        <v>0</v>
      </c>
      <c r="L1578" s="73">
        <f>_xlfn.XLOOKUP(A1578,'SAPD GF as Pct of COSA GF'!A:A,'SAPD GF as Pct of COSA GF'!C:C)</f>
        <v>1610819494</v>
      </c>
      <c r="M1578" s="19">
        <f t="shared" si="75"/>
        <v>3.9110527426979351E-7</v>
      </c>
    </row>
    <row r="1579" spans="1:13">
      <c r="A1579">
        <v>2020</v>
      </c>
      <c r="B1579" t="s">
        <v>234</v>
      </c>
      <c r="C1579" t="s">
        <v>130</v>
      </c>
      <c r="D1579" t="s">
        <v>146</v>
      </c>
      <c r="F1579" s="65">
        <v>0</v>
      </c>
      <c r="G1579" s="65">
        <f t="shared" si="73"/>
        <v>0</v>
      </c>
      <c r="H1579" s="23">
        <f>ROUND(IF($A1579 ='Inflation Constants Table'!$E$1,E1579,E1579*(_xlfn.XLOOKUP($A1579,'Inflation Constants Table'!$A:$A,'Inflation Constants Table'!$B:$B,0))),0)</f>
        <v>0</v>
      </c>
      <c r="I1579" s="23">
        <f>ROUND(IF($A1579 ='Inflation Constants Table'!$E$1,F1579,F1579*(_xlfn.XLOOKUP($A1579,'Inflation Constants Table'!$A:$A,'Inflation Constants Table'!$B:$B,0))),0)</f>
        <v>0</v>
      </c>
      <c r="J1579" s="23">
        <f>ROUND(IF($A1579 ='Inflation Constants Table'!$E$1,G1579,G1579*(_xlfn.XLOOKUP($A1579,'Inflation Constants Table'!$A:$A,'Inflation Constants Table'!$B:$B,0))),0)</f>
        <v>0</v>
      </c>
      <c r="K1579" s="19">
        <f t="shared" si="74"/>
        <v>0</v>
      </c>
      <c r="L1579" s="73">
        <f>_xlfn.XLOOKUP(A1579,'SAPD GF as Pct of COSA GF'!A:A,'SAPD GF as Pct of COSA GF'!C:C)</f>
        <v>1610819494</v>
      </c>
      <c r="M1579" s="19">
        <f t="shared" si="75"/>
        <v>0</v>
      </c>
    </row>
    <row r="1580" spans="1:13">
      <c r="A1580">
        <v>2020</v>
      </c>
      <c r="B1580" t="s">
        <v>234</v>
      </c>
      <c r="C1580" t="s">
        <v>130</v>
      </c>
      <c r="D1580" t="s">
        <v>147</v>
      </c>
      <c r="F1580" s="65">
        <v>6000</v>
      </c>
      <c r="G1580" s="65">
        <f t="shared" si="73"/>
        <v>6000</v>
      </c>
      <c r="H1580" s="23">
        <f>ROUND(IF($A1580 ='Inflation Constants Table'!$E$1,E1580,E1580*(_xlfn.XLOOKUP($A1580,'Inflation Constants Table'!$A:$A,'Inflation Constants Table'!$B:$B,0))),0)</f>
        <v>0</v>
      </c>
      <c r="I1580" s="23">
        <f>ROUND(IF($A1580 ='Inflation Constants Table'!$E$1,F1580,F1580*(_xlfn.XLOOKUP($A1580,'Inflation Constants Table'!$A:$A,'Inflation Constants Table'!$B:$B,0))),0)</f>
        <v>7560</v>
      </c>
      <c r="J1580" s="23">
        <f>ROUND(IF($A1580 ='Inflation Constants Table'!$E$1,G1580,G1580*(_xlfn.XLOOKUP($A1580,'Inflation Constants Table'!$A:$A,'Inflation Constants Table'!$B:$B,0))),0)</f>
        <v>7560</v>
      </c>
      <c r="K1580" s="19">
        <f t="shared" si="74"/>
        <v>0</v>
      </c>
      <c r="L1580" s="73">
        <f>_xlfn.XLOOKUP(A1580,'SAPD GF as Pct of COSA GF'!A:A,'SAPD GF as Pct of COSA GF'!C:C)</f>
        <v>1610819494</v>
      </c>
      <c r="M1580" s="19">
        <f t="shared" si="75"/>
        <v>4.693263291237522E-6</v>
      </c>
    </row>
    <row r="1581" spans="1:13">
      <c r="A1581">
        <v>2020</v>
      </c>
      <c r="B1581" t="s">
        <v>234</v>
      </c>
      <c r="C1581" t="s">
        <v>130</v>
      </c>
      <c r="D1581" t="s">
        <v>149</v>
      </c>
      <c r="F1581" s="65">
        <v>240</v>
      </c>
      <c r="G1581" s="65">
        <f t="shared" si="73"/>
        <v>240</v>
      </c>
      <c r="H1581" s="23">
        <f>ROUND(IF($A1581 ='Inflation Constants Table'!$E$1,E1581,E1581*(_xlfn.XLOOKUP($A1581,'Inflation Constants Table'!$A:$A,'Inflation Constants Table'!$B:$B,0))),0)</f>
        <v>0</v>
      </c>
      <c r="I1581" s="23">
        <f>ROUND(IF($A1581 ='Inflation Constants Table'!$E$1,F1581,F1581*(_xlfn.XLOOKUP($A1581,'Inflation Constants Table'!$A:$A,'Inflation Constants Table'!$B:$B,0))),0)</f>
        <v>302</v>
      </c>
      <c r="J1581" s="23">
        <f>ROUND(IF($A1581 ='Inflation Constants Table'!$E$1,G1581,G1581*(_xlfn.XLOOKUP($A1581,'Inflation Constants Table'!$A:$A,'Inflation Constants Table'!$B:$B,0))),0)</f>
        <v>302</v>
      </c>
      <c r="K1581" s="19">
        <f t="shared" si="74"/>
        <v>0</v>
      </c>
      <c r="L1581" s="73">
        <f>_xlfn.XLOOKUP(A1581,'SAPD GF as Pct of COSA GF'!A:A,'SAPD GF as Pct of COSA GF'!C:C)</f>
        <v>1610819494</v>
      </c>
      <c r="M1581" s="19">
        <f t="shared" si="75"/>
        <v>1.8748221084044071E-7</v>
      </c>
    </row>
    <row r="1582" spans="1:13">
      <c r="A1582">
        <v>2020</v>
      </c>
      <c r="B1582" t="s">
        <v>234</v>
      </c>
      <c r="C1582" t="s">
        <v>130</v>
      </c>
      <c r="D1582" t="s">
        <v>150</v>
      </c>
      <c r="F1582" s="65">
        <v>1000</v>
      </c>
      <c r="G1582" s="65">
        <f t="shared" si="73"/>
        <v>1000</v>
      </c>
      <c r="H1582" s="23">
        <f>ROUND(IF($A1582 ='Inflation Constants Table'!$E$1,E1582,E1582*(_xlfn.XLOOKUP($A1582,'Inflation Constants Table'!$A:$A,'Inflation Constants Table'!$B:$B,0))),0)</f>
        <v>0</v>
      </c>
      <c r="I1582" s="23">
        <f>ROUND(IF($A1582 ='Inflation Constants Table'!$E$1,F1582,F1582*(_xlfn.XLOOKUP($A1582,'Inflation Constants Table'!$A:$A,'Inflation Constants Table'!$B:$B,0))),0)</f>
        <v>1260</v>
      </c>
      <c r="J1582" s="23">
        <f>ROUND(IF($A1582 ='Inflation Constants Table'!$E$1,G1582,G1582*(_xlfn.XLOOKUP($A1582,'Inflation Constants Table'!$A:$A,'Inflation Constants Table'!$B:$B,0))),0)</f>
        <v>1260</v>
      </c>
      <c r="K1582" s="19">
        <f t="shared" si="74"/>
        <v>0</v>
      </c>
      <c r="L1582" s="73">
        <f>_xlfn.XLOOKUP(A1582,'SAPD GF as Pct of COSA GF'!A:A,'SAPD GF as Pct of COSA GF'!C:C)</f>
        <v>1610819494</v>
      </c>
      <c r="M1582" s="19">
        <f t="shared" si="75"/>
        <v>7.8221054853958703E-7</v>
      </c>
    </row>
    <row r="1583" spans="1:13">
      <c r="A1583">
        <v>2020</v>
      </c>
      <c r="B1583" t="s">
        <v>234</v>
      </c>
      <c r="C1583" t="s">
        <v>130</v>
      </c>
      <c r="D1583" t="s">
        <v>152</v>
      </c>
      <c r="F1583" s="65">
        <v>200</v>
      </c>
      <c r="G1583" s="65">
        <f t="shared" si="73"/>
        <v>200</v>
      </c>
      <c r="H1583" s="23">
        <f>ROUND(IF($A1583 ='Inflation Constants Table'!$E$1,E1583,E1583*(_xlfn.XLOOKUP($A1583,'Inflation Constants Table'!$A:$A,'Inflation Constants Table'!$B:$B,0))),0)</f>
        <v>0</v>
      </c>
      <c r="I1583" s="23">
        <f>ROUND(IF($A1583 ='Inflation Constants Table'!$E$1,F1583,F1583*(_xlfn.XLOOKUP($A1583,'Inflation Constants Table'!$A:$A,'Inflation Constants Table'!$B:$B,0))),0)</f>
        <v>252</v>
      </c>
      <c r="J1583" s="23">
        <f>ROUND(IF($A1583 ='Inflation Constants Table'!$E$1,G1583,G1583*(_xlfn.XLOOKUP($A1583,'Inflation Constants Table'!$A:$A,'Inflation Constants Table'!$B:$B,0))),0)</f>
        <v>252</v>
      </c>
      <c r="K1583" s="19">
        <f t="shared" si="74"/>
        <v>0</v>
      </c>
      <c r="L1583" s="73">
        <f>_xlfn.XLOOKUP(A1583,'SAPD GF as Pct of COSA GF'!A:A,'SAPD GF as Pct of COSA GF'!C:C)</f>
        <v>1610819494</v>
      </c>
      <c r="M1583" s="19">
        <f t="shared" si="75"/>
        <v>1.5644210970791741E-7</v>
      </c>
    </row>
    <row r="1584" spans="1:13">
      <c r="A1584">
        <v>2020</v>
      </c>
      <c r="B1584" t="s">
        <v>234</v>
      </c>
      <c r="C1584" t="s">
        <v>130</v>
      </c>
      <c r="D1584" t="s">
        <v>153</v>
      </c>
      <c r="F1584" s="65">
        <v>6156</v>
      </c>
      <c r="G1584" s="65">
        <f t="shared" si="73"/>
        <v>6156</v>
      </c>
      <c r="H1584" s="23">
        <f>ROUND(IF($A1584 ='Inflation Constants Table'!$E$1,E1584,E1584*(_xlfn.XLOOKUP($A1584,'Inflation Constants Table'!$A:$A,'Inflation Constants Table'!$B:$B,0))),0)</f>
        <v>0</v>
      </c>
      <c r="I1584" s="23">
        <f>ROUND(IF($A1584 ='Inflation Constants Table'!$E$1,F1584,F1584*(_xlfn.XLOOKUP($A1584,'Inflation Constants Table'!$A:$A,'Inflation Constants Table'!$B:$B,0))),0)</f>
        <v>7757</v>
      </c>
      <c r="J1584" s="23">
        <f>ROUND(IF($A1584 ='Inflation Constants Table'!$E$1,G1584,G1584*(_xlfn.XLOOKUP($A1584,'Inflation Constants Table'!$A:$A,'Inflation Constants Table'!$B:$B,0))),0)</f>
        <v>7757</v>
      </c>
      <c r="K1584" s="19">
        <f t="shared" si="74"/>
        <v>0</v>
      </c>
      <c r="L1584" s="73">
        <f>_xlfn.XLOOKUP(A1584,'SAPD GF as Pct of COSA GF'!A:A,'SAPD GF as Pct of COSA GF'!C:C)</f>
        <v>1610819494</v>
      </c>
      <c r="M1584" s="19">
        <f t="shared" si="75"/>
        <v>4.8155612896996642E-6</v>
      </c>
    </row>
    <row r="1585" spans="1:13">
      <c r="A1585">
        <v>2020</v>
      </c>
      <c r="B1585" t="s">
        <v>234</v>
      </c>
      <c r="C1585" t="s">
        <v>130</v>
      </c>
      <c r="D1585" t="s">
        <v>236</v>
      </c>
      <c r="F1585" s="65">
        <v>36</v>
      </c>
      <c r="G1585" s="65">
        <f t="shared" si="73"/>
        <v>36</v>
      </c>
      <c r="H1585" s="23">
        <f>ROUND(IF($A1585 ='Inflation Constants Table'!$E$1,E1585,E1585*(_xlfn.XLOOKUP($A1585,'Inflation Constants Table'!$A:$A,'Inflation Constants Table'!$B:$B,0))),0)</f>
        <v>0</v>
      </c>
      <c r="I1585" s="23">
        <f>ROUND(IF($A1585 ='Inflation Constants Table'!$E$1,F1585,F1585*(_xlfn.XLOOKUP($A1585,'Inflation Constants Table'!$A:$A,'Inflation Constants Table'!$B:$B,0))),0)</f>
        <v>45</v>
      </c>
      <c r="J1585" s="23">
        <f>ROUND(IF($A1585 ='Inflation Constants Table'!$E$1,G1585,G1585*(_xlfn.XLOOKUP($A1585,'Inflation Constants Table'!$A:$A,'Inflation Constants Table'!$B:$B,0))),0)</f>
        <v>45</v>
      </c>
      <c r="K1585" s="19">
        <f t="shared" si="74"/>
        <v>0</v>
      </c>
      <c r="L1585" s="73">
        <f>_xlfn.XLOOKUP(A1585,'SAPD GF as Pct of COSA GF'!A:A,'SAPD GF as Pct of COSA GF'!C:C)</f>
        <v>1610819494</v>
      </c>
      <c r="M1585" s="19">
        <f t="shared" si="75"/>
        <v>2.7936091019270964E-8</v>
      </c>
    </row>
    <row r="1586" spans="1:13">
      <c r="A1586">
        <v>2020</v>
      </c>
      <c r="B1586" t="s">
        <v>234</v>
      </c>
      <c r="C1586" t="s">
        <v>130</v>
      </c>
      <c r="D1586" t="s">
        <v>156</v>
      </c>
      <c r="F1586" s="65">
        <v>10750</v>
      </c>
      <c r="G1586" s="65">
        <f t="shared" si="73"/>
        <v>10750</v>
      </c>
      <c r="H1586" s="23">
        <f>ROUND(IF($A1586 ='Inflation Constants Table'!$E$1,E1586,E1586*(_xlfn.XLOOKUP($A1586,'Inflation Constants Table'!$A:$A,'Inflation Constants Table'!$B:$B,0))),0)</f>
        <v>0</v>
      </c>
      <c r="I1586" s="23">
        <f>ROUND(IF($A1586 ='Inflation Constants Table'!$E$1,F1586,F1586*(_xlfn.XLOOKUP($A1586,'Inflation Constants Table'!$A:$A,'Inflation Constants Table'!$B:$B,0))),0)</f>
        <v>13545</v>
      </c>
      <c r="J1586" s="23">
        <f>ROUND(IF($A1586 ='Inflation Constants Table'!$E$1,G1586,G1586*(_xlfn.XLOOKUP($A1586,'Inflation Constants Table'!$A:$A,'Inflation Constants Table'!$B:$B,0))),0)</f>
        <v>13545</v>
      </c>
      <c r="K1586" s="19">
        <f t="shared" si="74"/>
        <v>0</v>
      </c>
      <c r="L1586" s="73">
        <f>_xlfn.XLOOKUP(A1586,'SAPD GF as Pct of COSA GF'!A:A,'SAPD GF as Pct of COSA GF'!C:C)</f>
        <v>1610819494</v>
      </c>
      <c r="M1586" s="19">
        <f t="shared" si="75"/>
        <v>8.4087633968005601E-6</v>
      </c>
    </row>
    <row r="1587" spans="1:13">
      <c r="A1587">
        <v>2020</v>
      </c>
      <c r="B1587" t="s">
        <v>234</v>
      </c>
      <c r="C1587" t="s">
        <v>159</v>
      </c>
      <c r="D1587" t="s">
        <v>164</v>
      </c>
      <c r="F1587" s="65">
        <v>3700</v>
      </c>
      <c r="G1587" s="65">
        <f t="shared" si="73"/>
        <v>3700</v>
      </c>
      <c r="H1587" s="23">
        <f>ROUND(IF($A1587 ='Inflation Constants Table'!$E$1,E1587,E1587*(_xlfn.XLOOKUP($A1587,'Inflation Constants Table'!$A:$A,'Inflation Constants Table'!$B:$B,0))),0)</f>
        <v>0</v>
      </c>
      <c r="I1587" s="23">
        <f>ROUND(IF($A1587 ='Inflation Constants Table'!$E$1,F1587,F1587*(_xlfn.XLOOKUP($A1587,'Inflation Constants Table'!$A:$A,'Inflation Constants Table'!$B:$B,0))),0)</f>
        <v>4662</v>
      </c>
      <c r="J1587" s="23">
        <f>ROUND(IF($A1587 ='Inflation Constants Table'!$E$1,G1587,G1587*(_xlfn.XLOOKUP($A1587,'Inflation Constants Table'!$A:$A,'Inflation Constants Table'!$B:$B,0))),0)</f>
        <v>4662</v>
      </c>
      <c r="K1587" s="19">
        <f t="shared" si="74"/>
        <v>0</v>
      </c>
      <c r="L1587" s="73">
        <f>_xlfn.XLOOKUP(A1587,'SAPD GF as Pct of COSA GF'!A:A,'SAPD GF as Pct of COSA GF'!C:C)</f>
        <v>1610819494</v>
      </c>
      <c r="M1587" s="19">
        <f t="shared" si="75"/>
        <v>2.8941790295964719E-6</v>
      </c>
    </row>
    <row r="1588" spans="1:13">
      <c r="A1588">
        <v>2020</v>
      </c>
      <c r="B1588" t="s">
        <v>234</v>
      </c>
      <c r="C1588" t="s">
        <v>159</v>
      </c>
      <c r="D1588" t="s">
        <v>165</v>
      </c>
      <c r="F1588" s="65">
        <v>500</v>
      </c>
      <c r="G1588" s="65">
        <f t="shared" si="73"/>
        <v>500</v>
      </c>
      <c r="H1588" s="23">
        <f>ROUND(IF($A1588 ='Inflation Constants Table'!$E$1,E1588,E1588*(_xlfn.XLOOKUP($A1588,'Inflation Constants Table'!$A:$A,'Inflation Constants Table'!$B:$B,0))),0)</f>
        <v>0</v>
      </c>
      <c r="I1588" s="23">
        <f>ROUND(IF($A1588 ='Inflation Constants Table'!$E$1,F1588,F1588*(_xlfn.XLOOKUP($A1588,'Inflation Constants Table'!$A:$A,'Inflation Constants Table'!$B:$B,0))),0)</f>
        <v>630</v>
      </c>
      <c r="J1588" s="23">
        <f>ROUND(IF($A1588 ='Inflation Constants Table'!$E$1,G1588,G1588*(_xlfn.XLOOKUP($A1588,'Inflation Constants Table'!$A:$A,'Inflation Constants Table'!$B:$B,0))),0)</f>
        <v>630</v>
      </c>
      <c r="K1588" s="19">
        <f t="shared" si="74"/>
        <v>0</v>
      </c>
      <c r="L1588" s="73">
        <f>_xlfn.XLOOKUP(A1588,'SAPD GF as Pct of COSA GF'!A:A,'SAPD GF as Pct of COSA GF'!C:C)</f>
        <v>1610819494</v>
      </c>
      <c r="M1588" s="19">
        <f t="shared" si="75"/>
        <v>3.9110527426979351E-7</v>
      </c>
    </row>
    <row r="1589" spans="1:13">
      <c r="A1589">
        <v>2020</v>
      </c>
      <c r="B1589" t="s">
        <v>234</v>
      </c>
      <c r="C1589" t="s">
        <v>159</v>
      </c>
      <c r="D1589" t="s">
        <v>166</v>
      </c>
      <c r="F1589" s="65">
        <v>28449</v>
      </c>
      <c r="G1589" s="65">
        <f t="shared" si="73"/>
        <v>28449</v>
      </c>
      <c r="H1589" s="23">
        <f>ROUND(IF($A1589 ='Inflation Constants Table'!$E$1,E1589,E1589*(_xlfn.XLOOKUP($A1589,'Inflation Constants Table'!$A:$A,'Inflation Constants Table'!$B:$B,0))),0)</f>
        <v>0</v>
      </c>
      <c r="I1589" s="23">
        <f>ROUND(IF($A1589 ='Inflation Constants Table'!$E$1,F1589,F1589*(_xlfn.XLOOKUP($A1589,'Inflation Constants Table'!$A:$A,'Inflation Constants Table'!$B:$B,0))),0)</f>
        <v>35846</v>
      </c>
      <c r="J1589" s="23">
        <f>ROUND(IF($A1589 ='Inflation Constants Table'!$E$1,G1589,G1589*(_xlfn.XLOOKUP($A1589,'Inflation Constants Table'!$A:$A,'Inflation Constants Table'!$B:$B,0))),0)</f>
        <v>35846</v>
      </c>
      <c r="K1589" s="19">
        <f t="shared" si="74"/>
        <v>0</v>
      </c>
      <c r="L1589" s="73">
        <f>_xlfn.XLOOKUP(A1589,'SAPD GF as Pct of COSA GF'!A:A,'SAPD GF as Pct of COSA GF'!C:C)</f>
        <v>1610819494</v>
      </c>
      <c r="M1589" s="19">
        <f t="shared" si="75"/>
        <v>2.2253269303928599E-5</v>
      </c>
    </row>
    <row r="1590" spans="1:13">
      <c r="A1590">
        <v>2020</v>
      </c>
      <c r="B1590" t="s">
        <v>234</v>
      </c>
      <c r="C1590" t="s">
        <v>159</v>
      </c>
      <c r="D1590" t="s">
        <v>167</v>
      </c>
      <c r="F1590" s="65">
        <v>648</v>
      </c>
      <c r="G1590" s="65">
        <f t="shared" si="73"/>
        <v>648</v>
      </c>
      <c r="H1590" s="23">
        <f>ROUND(IF($A1590 ='Inflation Constants Table'!$E$1,E1590,E1590*(_xlfn.XLOOKUP($A1590,'Inflation Constants Table'!$A:$A,'Inflation Constants Table'!$B:$B,0))),0)</f>
        <v>0</v>
      </c>
      <c r="I1590" s="23">
        <f>ROUND(IF($A1590 ='Inflation Constants Table'!$E$1,F1590,F1590*(_xlfn.XLOOKUP($A1590,'Inflation Constants Table'!$A:$A,'Inflation Constants Table'!$B:$B,0))),0)</f>
        <v>816</v>
      </c>
      <c r="J1590" s="23">
        <f>ROUND(IF($A1590 ='Inflation Constants Table'!$E$1,G1590,G1590*(_xlfn.XLOOKUP($A1590,'Inflation Constants Table'!$A:$A,'Inflation Constants Table'!$B:$B,0))),0)</f>
        <v>816</v>
      </c>
      <c r="K1590" s="19">
        <f t="shared" si="74"/>
        <v>0</v>
      </c>
      <c r="L1590" s="73">
        <f>_xlfn.XLOOKUP(A1590,'SAPD GF as Pct of COSA GF'!A:A,'SAPD GF as Pct of COSA GF'!C:C)</f>
        <v>1610819494</v>
      </c>
      <c r="M1590" s="19">
        <f t="shared" si="75"/>
        <v>5.065744504827802E-7</v>
      </c>
    </row>
    <row r="1591" spans="1:13">
      <c r="A1591">
        <v>2020</v>
      </c>
      <c r="B1591" t="s">
        <v>234</v>
      </c>
      <c r="C1591" t="s">
        <v>159</v>
      </c>
      <c r="D1591" t="s">
        <v>168</v>
      </c>
      <c r="F1591" s="65">
        <v>2472</v>
      </c>
      <c r="G1591" s="65">
        <f t="shared" si="73"/>
        <v>2472</v>
      </c>
      <c r="H1591" s="23">
        <f>ROUND(IF($A1591 ='Inflation Constants Table'!$E$1,E1591,E1591*(_xlfn.XLOOKUP($A1591,'Inflation Constants Table'!$A:$A,'Inflation Constants Table'!$B:$B,0))),0)</f>
        <v>0</v>
      </c>
      <c r="I1591" s="23">
        <f>ROUND(IF($A1591 ='Inflation Constants Table'!$E$1,F1591,F1591*(_xlfn.XLOOKUP($A1591,'Inflation Constants Table'!$A:$A,'Inflation Constants Table'!$B:$B,0))),0)</f>
        <v>3115</v>
      </c>
      <c r="J1591" s="23">
        <f>ROUND(IF($A1591 ='Inflation Constants Table'!$E$1,G1591,G1591*(_xlfn.XLOOKUP($A1591,'Inflation Constants Table'!$A:$A,'Inflation Constants Table'!$B:$B,0))),0)</f>
        <v>3115</v>
      </c>
      <c r="K1591" s="19">
        <f t="shared" si="74"/>
        <v>0</v>
      </c>
      <c r="L1591" s="73">
        <f>_xlfn.XLOOKUP(A1591,'SAPD GF as Pct of COSA GF'!A:A,'SAPD GF as Pct of COSA GF'!C:C)</f>
        <v>1610819494</v>
      </c>
      <c r="M1591" s="19">
        <f t="shared" si="75"/>
        <v>1.9337983005562014E-6</v>
      </c>
    </row>
    <row r="1592" spans="1:13">
      <c r="A1592">
        <v>2020</v>
      </c>
      <c r="B1592" t="s">
        <v>234</v>
      </c>
      <c r="C1592" t="s">
        <v>159</v>
      </c>
      <c r="D1592" t="s">
        <v>170</v>
      </c>
      <c r="F1592" s="65">
        <v>0</v>
      </c>
      <c r="G1592" s="65">
        <f t="shared" si="73"/>
        <v>0</v>
      </c>
      <c r="H1592" s="23">
        <f>ROUND(IF($A1592 ='Inflation Constants Table'!$E$1,E1592,E1592*(_xlfn.XLOOKUP($A1592,'Inflation Constants Table'!$A:$A,'Inflation Constants Table'!$B:$B,0))),0)</f>
        <v>0</v>
      </c>
      <c r="I1592" s="23">
        <f>ROUND(IF($A1592 ='Inflation Constants Table'!$E$1,F1592,F1592*(_xlfn.XLOOKUP($A1592,'Inflation Constants Table'!$A:$A,'Inflation Constants Table'!$B:$B,0))),0)</f>
        <v>0</v>
      </c>
      <c r="J1592" s="23">
        <f>ROUND(IF($A1592 ='Inflation Constants Table'!$E$1,G1592,G1592*(_xlfn.XLOOKUP($A1592,'Inflation Constants Table'!$A:$A,'Inflation Constants Table'!$B:$B,0))),0)</f>
        <v>0</v>
      </c>
      <c r="K1592" s="19">
        <f t="shared" si="74"/>
        <v>0</v>
      </c>
      <c r="L1592" s="73">
        <f>_xlfn.XLOOKUP(A1592,'SAPD GF as Pct of COSA GF'!A:A,'SAPD GF as Pct of COSA GF'!C:C)</f>
        <v>1610819494</v>
      </c>
      <c r="M1592" s="19">
        <f t="shared" si="75"/>
        <v>0</v>
      </c>
    </row>
    <row r="1593" spans="1:13">
      <c r="A1593">
        <v>2020</v>
      </c>
      <c r="B1593" t="s">
        <v>234</v>
      </c>
      <c r="C1593" t="s">
        <v>159</v>
      </c>
      <c r="D1593" t="s">
        <v>172</v>
      </c>
      <c r="F1593" s="65">
        <v>32665</v>
      </c>
      <c r="G1593" s="65">
        <f t="shared" si="73"/>
        <v>32665</v>
      </c>
      <c r="H1593" s="23">
        <f>ROUND(IF($A1593 ='Inflation Constants Table'!$E$1,E1593,E1593*(_xlfn.XLOOKUP($A1593,'Inflation Constants Table'!$A:$A,'Inflation Constants Table'!$B:$B,0))),0)</f>
        <v>0</v>
      </c>
      <c r="I1593" s="23">
        <f>ROUND(IF($A1593 ='Inflation Constants Table'!$E$1,F1593,F1593*(_xlfn.XLOOKUP($A1593,'Inflation Constants Table'!$A:$A,'Inflation Constants Table'!$B:$B,0))),0)</f>
        <v>41158</v>
      </c>
      <c r="J1593" s="23">
        <f>ROUND(IF($A1593 ='Inflation Constants Table'!$E$1,G1593,G1593*(_xlfn.XLOOKUP($A1593,'Inflation Constants Table'!$A:$A,'Inflation Constants Table'!$B:$B,0))),0)</f>
        <v>41158</v>
      </c>
      <c r="K1593" s="19">
        <f t="shared" si="74"/>
        <v>0</v>
      </c>
      <c r="L1593" s="73">
        <f>_xlfn.XLOOKUP(A1593,'SAPD GF as Pct of COSA GF'!A:A,'SAPD GF as Pct of COSA GF'!C:C)</f>
        <v>1610819494</v>
      </c>
      <c r="M1593" s="19">
        <f t="shared" si="75"/>
        <v>2.5550969648247876E-5</v>
      </c>
    </row>
    <row r="1594" spans="1:13">
      <c r="A1594">
        <v>2020</v>
      </c>
      <c r="B1594" t="s">
        <v>234</v>
      </c>
      <c r="C1594" t="s">
        <v>159</v>
      </c>
      <c r="D1594" t="s">
        <v>173</v>
      </c>
      <c r="F1594" s="65">
        <v>22428</v>
      </c>
      <c r="G1594" s="65">
        <f t="shared" si="73"/>
        <v>22428</v>
      </c>
      <c r="H1594" s="23">
        <f>ROUND(IF($A1594 ='Inflation Constants Table'!$E$1,E1594,E1594*(_xlfn.XLOOKUP($A1594,'Inflation Constants Table'!$A:$A,'Inflation Constants Table'!$B:$B,0))),0)</f>
        <v>0</v>
      </c>
      <c r="I1594" s="23">
        <f>ROUND(IF($A1594 ='Inflation Constants Table'!$E$1,F1594,F1594*(_xlfn.XLOOKUP($A1594,'Inflation Constants Table'!$A:$A,'Inflation Constants Table'!$B:$B,0))),0)</f>
        <v>28259</v>
      </c>
      <c r="J1594" s="23">
        <f>ROUND(IF($A1594 ='Inflation Constants Table'!$E$1,G1594,G1594*(_xlfn.XLOOKUP($A1594,'Inflation Constants Table'!$A:$A,'Inflation Constants Table'!$B:$B,0))),0)</f>
        <v>28259</v>
      </c>
      <c r="K1594" s="19">
        <f t="shared" si="74"/>
        <v>0</v>
      </c>
      <c r="L1594" s="73">
        <f>_xlfn.XLOOKUP(A1594,'SAPD GF as Pct of COSA GF'!A:A,'SAPD GF as Pct of COSA GF'!C:C)</f>
        <v>1610819494</v>
      </c>
      <c r="M1594" s="19">
        <f t="shared" si="75"/>
        <v>1.7543244358079515E-5</v>
      </c>
    </row>
    <row r="1595" spans="1:13">
      <c r="A1595">
        <v>2020</v>
      </c>
      <c r="B1595" t="s">
        <v>234</v>
      </c>
      <c r="C1595" t="s">
        <v>159</v>
      </c>
      <c r="D1595" t="s">
        <v>175</v>
      </c>
      <c r="F1595" s="65">
        <v>5150</v>
      </c>
      <c r="G1595" s="65">
        <f t="shared" si="73"/>
        <v>5150</v>
      </c>
      <c r="H1595" s="23">
        <f>ROUND(IF($A1595 ='Inflation Constants Table'!$E$1,E1595,E1595*(_xlfn.XLOOKUP($A1595,'Inflation Constants Table'!$A:$A,'Inflation Constants Table'!$B:$B,0))),0)</f>
        <v>0</v>
      </c>
      <c r="I1595" s="23">
        <f>ROUND(IF($A1595 ='Inflation Constants Table'!$E$1,F1595,F1595*(_xlfn.XLOOKUP($A1595,'Inflation Constants Table'!$A:$A,'Inflation Constants Table'!$B:$B,0))),0)</f>
        <v>6489</v>
      </c>
      <c r="J1595" s="23">
        <f>ROUND(IF($A1595 ='Inflation Constants Table'!$E$1,G1595,G1595*(_xlfn.XLOOKUP($A1595,'Inflation Constants Table'!$A:$A,'Inflation Constants Table'!$B:$B,0))),0)</f>
        <v>6489</v>
      </c>
      <c r="K1595" s="19">
        <f t="shared" si="74"/>
        <v>0</v>
      </c>
      <c r="L1595" s="73">
        <f>_xlfn.XLOOKUP(A1595,'SAPD GF as Pct of COSA GF'!A:A,'SAPD GF as Pct of COSA GF'!C:C)</f>
        <v>1610819494</v>
      </c>
      <c r="M1595" s="19">
        <f t="shared" si="75"/>
        <v>4.0283843249788733E-6</v>
      </c>
    </row>
    <row r="1596" spans="1:13">
      <c r="A1596">
        <v>2020</v>
      </c>
      <c r="B1596" t="s">
        <v>234</v>
      </c>
      <c r="C1596" t="s">
        <v>177</v>
      </c>
      <c r="D1596" t="s">
        <v>180</v>
      </c>
      <c r="F1596" s="65">
        <v>0</v>
      </c>
      <c r="G1596" s="65">
        <f t="shared" si="73"/>
        <v>0</v>
      </c>
      <c r="H1596" s="23">
        <f>ROUND(IF($A1596 ='Inflation Constants Table'!$E$1,E1596,E1596*(_xlfn.XLOOKUP($A1596,'Inflation Constants Table'!$A:$A,'Inflation Constants Table'!$B:$B,0))),0)</f>
        <v>0</v>
      </c>
      <c r="I1596" s="23">
        <f>ROUND(IF($A1596 ='Inflation Constants Table'!$E$1,F1596,F1596*(_xlfn.XLOOKUP($A1596,'Inflation Constants Table'!$A:$A,'Inflation Constants Table'!$B:$B,0))),0)</f>
        <v>0</v>
      </c>
      <c r="J1596" s="23">
        <f>ROUND(IF($A1596 ='Inflation Constants Table'!$E$1,G1596,G1596*(_xlfn.XLOOKUP($A1596,'Inflation Constants Table'!$A:$A,'Inflation Constants Table'!$B:$B,0))),0)</f>
        <v>0</v>
      </c>
      <c r="K1596" s="19">
        <f t="shared" si="74"/>
        <v>0</v>
      </c>
      <c r="L1596" s="73">
        <f>_xlfn.XLOOKUP(A1596,'SAPD GF as Pct of COSA GF'!A:A,'SAPD GF as Pct of COSA GF'!C:C)</f>
        <v>1610819494</v>
      </c>
      <c r="M1596" s="19">
        <f t="shared" si="75"/>
        <v>0</v>
      </c>
    </row>
    <row r="1597" spans="1:13">
      <c r="A1597">
        <v>2020</v>
      </c>
      <c r="B1597" t="s">
        <v>234</v>
      </c>
      <c r="C1597" t="s">
        <v>177</v>
      </c>
      <c r="D1597" t="s">
        <v>181</v>
      </c>
      <c r="F1597" s="65">
        <v>721</v>
      </c>
      <c r="G1597" s="65">
        <f t="shared" si="73"/>
        <v>721</v>
      </c>
      <c r="H1597" s="23">
        <f>ROUND(IF($A1597 ='Inflation Constants Table'!$E$1,E1597,E1597*(_xlfn.XLOOKUP($A1597,'Inflation Constants Table'!$A:$A,'Inflation Constants Table'!$B:$B,0))),0)</f>
        <v>0</v>
      </c>
      <c r="I1597" s="23">
        <f>ROUND(IF($A1597 ='Inflation Constants Table'!$E$1,F1597,F1597*(_xlfn.XLOOKUP($A1597,'Inflation Constants Table'!$A:$A,'Inflation Constants Table'!$B:$B,0))),0)</f>
        <v>908</v>
      </c>
      <c r="J1597" s="23">
        <f>ROUND(IF($A1597 ='Inflation Constants Table'!$E$1,G1597,G1597*(_xlfn.XLOOKUP($A1597,'Inflation Constants Table'!$A:$A,'Inflation Constants Table'!$B:$B,0))),0)</f>
        <v>908</v>
      </c>
      <c r="K1597" s="19">
        <f t="shared" si="74"/>
        <v>0</v>
      </c>
      <c r="L1597" s="73">
        <f>_xlfn.XLOOKUP(A1597,'SAPD GF as Pct of COSA GF'!A:A,'SAPD GF as Pct of COSA GF'!C:C)</f>
        <v>1610819494</v>
      </c>
      <c r="M1597" s="19">
        <f t="shared" si="75"/>
        <v>5.63688236566623E-7</v>
      </c>
    </row>
    <row r="1598" spans="1:13">
      <c r="A1598">
        <v>2020</v>
      </c>
      <c r="B1598" t="s">
        <v>234</v>
      </c>
      <c r="C1598" t="s">
        <v>177</v>
      </c>
      <c r="D1598" t="s">
        <v>182</v>
      </c>
      <c r="F1598" s="65">
        <v>5328</v>
      </c>
      <c r="G1598" s="65">
        <f t="shared" si="73"/>
        <v>5328</v>
      </c>
      <c r="H1598" s="23">
        <f>ROUND(IF($A1598 ='Inflation Constants Table'!$E$1,E1598,E1598*(_xlfn.XLOOKUP($A1598,'Inflation Constants Table'!$A:$A,'Inflation Constants Table'!$B:$B,0))),0)</f>
        <v>0</v>
      </c>
      <c r="I1598" s="23">
        <f>ROUND(IF($A1598 ='Inflation Constants Table'!$E$1,F1598,F1598*(_xlfn.XLOOKUP($A1598,'Inflation Constants Table'!$A:$A,'Inflation Constants Table'!$B:$B,0))),0)</f>
        <v>6713</v>
      </c>
      <c r="J1598" s="23">
        <f>ROUND(IF($A1598 ='Inflation Constants Table'!$E$1,G1598,G1598*(_xlfn.XLOOKUP($A1598,'Inflation Constants Table'!$A:$A,'Inflation Constants Table'!$B:$B,0))),0)</f>
        <v>6713</v>
      </c>
      <c r="K1598" s="19">
        <f t="shared" si="74"/>
        <v>0</v>
      </c>
      <c r="L1598" s="73">
        <f>_xlfn.XLOOKUP(A1598,'SAPD GF as Pct of COSA GF'!A:A,'SAPD GF as Pct of COSA GF'!C:C)</f>
        <v>1610819494</v>
      </c>
      <c r="M1598" s="19">
        <f t="shared" si="75"/>
        <v>4.1674439780525772E-6</v>
      </c>
    </row>
    <row r="1599" spans="1:13">
      <c r="A1599">
        <v>2020</v>
      </c>
      <c r="B1599" t="s">
        <v>234</v>
      </c>
      <c r="C1599" t="s">
        <v>177</v>
      </c>
      <c r="D1599" t="s">
        <v>183</v>
      </c>
      <c r="F1599" s="65">
        <v>1945</v>
      </c>
      <c r="G1599" s="65">
        <f t="shared" si="73"/>
        <v>1945</v>
      </c>
      <c r="H1599" s="23">
        <f>ROUND(IF($A1599 ='Inflation Constants Table'!$E$1,E1599,E1599*(_xlfn.XLOOKUP($A1599,'Inflation Constants Table'!$A:$A,'Inflation Constants Table'!$B:$B,0))),0)</f>
        <v>0</v>
      </c>
      <c r="I1599" s="23">
        <f>ROUND(IF($A1599 ='Inflation Constants Table'!$E$1,F1599,F1599*(_xlfn.XLOOKUP($A1599,'Inflation Constants Table'!$A:$A,'Inflation Constants Table'!$B:$B,0))),0)</f>
        <v>2451</v>
      </c>
      <c r="J1599" s="23">
        <f>ROUND(IF($A1599 ='Inflation Constants Table'!$E$1,G1599,G1599*(_xlfn.XLOOKUP($A1599,'Inflation Constants Table'!$A:$A,'Inflation Constants Table'!$B:$B,0))),0)</f>
        <v>2451</v>
      </c>
      <c r="K1599" s="19">
        <f t="shared" si="74"/>
        <v>0</v>
      </c>
      <c r="L1599" s="73">
        <f>_xlfn.XLOOKUP(A1599,'SAPD GF as Pct of COSA GF'!A:A,'SAPD GF as Pct of COSA GF'!C:C)</f>
        <v>1610819494</v>
      </c>
      <c r="M1599" s="19">
        <f t="shared" si="75"/>
        <v>1.5215857575162919E-6</v>
      </c>
    </row>
    <row r="1600" spans="1:13">
      <c r="A1600">
        <v>2020</v>
      </c>
      <c r="B1600" t="s">
        <v>234</v>
      </c>
      <c r="C1600" t="s">
        <v>177</v>
      </c>
      <c r="D1600" t="s">
        <v>184</v>
      </c>
      <c r="F1600" s="65">
        <v>5688</v>
      </c>
      <c r="G1600" s="65">
        <f t="shared" si="73"/>
        <v>5688</v>
      </c>
      <c r="H1600" s="23">
        <f>ROUND(IF($A1600 ='Inflation Constants Table'!$E$1,E1600,E1600*(_xlfn.XLOOKUP($A1600,'Inflation Constants Table'!$A:$A,'Inflation Constants Table'!$B:$B,0))),0)</f>
        <v>0</v>
      </c>
      <c r="I1600" s="23">
        <f>ROUND(IF($A1600 ='Inflation Constants Table'!$E$1,F1600,F1600*(_xlfn.XLOOKUP($A1600,'Inflation Constants Table'!$A:$A,'Inflation Constants Table'!$B:$B,0))),0)</f>
        <v>7167</v>
      </c>
      <c r="J1600" s="23">
        <f>ROUND(IF($A1600 ='Inflation Constants Table'!$E$1,G1600,G1600*(_xlfn.XLOOKUP($A1600,'Inflation Constants Table'!$A:$A,'Inflation Constants Table'!$B:$B,0))),0)</f>
        <v>7167</v>
      </c>
      <c r="K1600" s="19">
        <f t="shared" si="74"/>
        <v>0</v>
      </c>
      <c r="L1600" s="73">
        <f>_xlfn.XLOOKUP(A1600,'SAPD GF as Pct of COSA GF'!A:A,'SAPD GF as Pct of COSA GF'!C:C)</f>
        <v>1610819494</v>
      </c>
      <c r="M1600" s="19">
        <f t="shared" si="75"/>
        <v>4.4492880963358891E-6</v>
      </c>
    </row>
    <row r="1601" spans="1:13">
      <c r="A1601">
        <v>2020</v>
      </c>
      <c r="B1601" t="s">
        <v>234</v>
      </c>
      <c r="C1601" t="s">
        <v>177</v>
      </c>
      <c r="D1601" t="s">
        <v>185</v>
      </c>
      <c r="F1601" s="65">
        <v>354587</v>
      </c>
      <c r="G1601" s="65">
        <f t="shared" si="73"/>
        <v>354587</v>
      </c>
      <c r="H1601" s="23">
        <f>ROUND(IF($A1601 ='Inflation Constants Table'!$E$1,E1601,E1601*(_xlfn.XLOOKUP($A1601,'Inflation Constants Table'!$A:$A,'Inflation Constants Table'!$B:$B,0))),0)</f>
        <v>0</v>
      </c>
      <c r="I1601" s="23">
        <f>ROUND(IF($A1601 ='Inflation Constants Table'!$E$1,F1601,F1601*(_xlfn.XLOOKUP($A1601,'Inflation Constants Table'!$A:$A,'Inflation Constants Table'!$B:$B,0))),0)</f>
        <v>446780</v>
      </c>
      <c r="J1601" s="23">
        <f>ROUND(IF($A1601 ='Inflation Constants Table'!$E$1,G1601,G1601*(_xlfn.XLOOKUP($A1601,'Inflation Constants Table'!$A:$A,'Inflation Constants Table'!$B:$B,0))),0)</f>
        <v>446780</v>
      </c>
      <c r="K1601" s="19">
        <f t="shared" si="74"/>
        <v>0</v>
      </c>
      <c r="L1601" s="73">
        <f>_xlfn.XLOOKUP(A1601,'SAPD GF as Pct of COSA GF'!A:A,'SAPD GF as Pct of COSA GF'!C:C)</f>
        <v>1610819494</v>
      </c>
      <c r="M1601" s="19">
        <f t="shared" si="75"/>
        <v>2.7736192767977512E-4</v>
      </c>
    </row>
    <row r="1602" spans="1:13">
      <c r="A1602">
        <v>2020</v>
      </c>
      <c r="B1602" t="s">
        <v>234</v>
      </c>
      <c r="C1602" t="s">
        <v>177</v>
      </c>
      <c r="D1602" t="s">
        <v>193</v>
      </c>
      <c r="F1602" s="65">
        <v>52</v>
      </c>
      <c r="G1602" s="65">
        <f t="shared" si="73"/>
        <v>52</v>
      </c>
      <c r="H1602" s="23">
        <f>ROUND(IF($A1602 ='Inflation Constants Table'!$E$1,E1602,E1602*(_xlfn.XLOOKUP($A1602,'Inflation Constants Table'!$A:$A,'Inflation Constants Table'!$B:$B,0))),0)</f>
        <v>0</v>
      </c>
      <c r="I1602" s="23">
        <f>ROUND(IF($A1602 ='Inflation Constants Table'!$E$1,F1602,F1602*(_xlfn.XLOOKUP($A1602,'Inflation Constants Table'!$A:$A,'Inflation Constants Table'!$B:$B,0))),0)</f>
        <v>66</v>
      </c>
      <c r="J1602" s="23">
        <f>ROUND(IF($A1602 ='Inflation Constants Table'!$E$1,G1602,G1602*(_xlfn.XLOOKUP($A1602,'Inflation Constants Table'!$A:$A,'Inflation Constants Table'!$B:$B,0))),0)</f>
        <v>66</v>
      </c>
      <c r="K1602" s="19">
        <f t="shared" si="74"/>
        <v>0</v>
      </c>
      <c r="L1602" s="73">
        <f>_xlfn.XLOOKUP(A1602,'SAPD GF as Pct of COSA GF'!A:A,'SAPD GF as Pct of COSA GF'!C:C)</f>
        <v>1610819494</v>
      </c>
      <c r="M1602" s="19">
        <f t="shared" si="75"/>
        <v>4.0972933494930749E-8</v>
      </c>
    </row>
    <row r="1603" spans="1:13">
      <c r="A1603">
        <v>2020</v>
      </c>
      <c r="B1603" t="s">
        <v>234</v>
      </c>
      <c r="C1603" t="s">
        <v>177</v>
      </c>
      <c r="D1603" t="s">
        <v>194</v>
      </c>
      <c r="F1603" s="65">
        <v>0</v>
      </c>
      <c r="G1603" s="65">
        <f t="shared" ref="G1603:G1666" si="76">E1603+F1603</f>
        <v>0</v>
      </c>
      <c r="H1603" s="23">
        <f>ROUND(IF($A1603 ='Inflation Constants Table'!$E$1,E1603,E1603*(_xlfn.XLOOKUP($A1603,'Inflation Constants Table'!$A:$A,'Inflation Constants Table'!$B:$B,0))),0)</f>
        <v>0</v>
      </c>
      <c r="I1603" s="23">
        <f>ROUND(IF($A1603 ='Inflation Constants Table'!$E$1,F1603,F1603*(_xlfn.XLOOKUP($A1603,'Inflation Constants Table'!$A:$A,'Inflation Constants Table'!$B:$B,0))),0)</f>
        <v>0</v>
      </c>
      <c r="J1603" s="23">
        <f>ROUND(IF($A1603 ='Inflation Constants Table'!$E$1,G1603,G1603*(_xlfn.XLOOKUP($A1603,'Inflation Constants Table'!$A:$A,'Inflation Constants Table'!$B:$B,0))),0)</f>
        <v>0</v>
      </c>
      <c r="K1603" s="19">
        <f t="shared" ref="K1603:K1666" si="77">IF(J1603 = 0, 0, H1603/J1603)</f>
        <v>0</v>
      </c>
      <c r="L1603" s="73">
        <f>_xlfn.XLOOKUP(A1603,'SAPD GF as Pct of COSA GF'!A:A,'SAPD GF as Pct of COSA GF'!C:C)</f>
        <v>1610819494</v>
      </c>
      <c r="M1603" s="19">
        <f t="shared" ref="M1603:M1666" si="78">J1603/L1603</f>
        <v>0</v>
      </c>
    </row>
    <row r="1604" spans="1:13">
      <c r="A1604">
        <v>2020</v>
      </c>
      <c r="B1604" t="s">
        <v>234</v>
      </c>
      <c r="C1604" t="s">
        <v>177</v>
      </c>
      <c r="D1604" t="s">
        <v>195</v>
      </c>
      <c r="F1604" s="65">
        <v>0</v>
      </c>
      <c r="G1604" s="65">
        <f t="shared" si="76"/>
        <v>0</v>
      </c>
      <c r="H1604" s="23">
        <f>ROUND(IF($A1604 ='Inflation Constants Table'!$E$1,E1604,E1604*(_xlfn.XLOOKUP($A1604,'Inflation Constants Table'!$A:$A,'Inflation Constants Table'!$B:$B,0))),0)</f>
        <v>0</v>
      </c>
      <c r="I1604" s="23">
        <f>ROUND(IF($A1604 ='Inflation Constants Table'!$E$1,F1604,F1604*(_xlfn.XLOOKUP($A1604,'Inflation Constants Table'!$A:$A,'Inflation Constants Table'!$B:$B,0))),0)</f>
        <v>0</v>
      </c>
      <c r="J1604" s="23">
        <f>ROUND(IF($A1604 ='Inflation Constants Table'!$E$1,G1604,G1604*(_xlfn.XLOOKUP($A1604,'Inflation Constants Table'!$A:$A,'Inflation Constants Table'!$B:$B,0))),0)</f>
        <v>0</v>
      </c>
      <c r="K1604" s="19">
        <f t="shared" si="77"/>
        <v>0</v>
      </c>
      <c r="L1604" s="73">
        <f>_xlfn.XLOOKUP(A1604,'SAPD GF as Pct of COSA GF'!A:A,'SAPD GF as Pct of COSA GF'!C:C)</f>
        <v>1610819494</v>
      </c>
      <c r="M1604" s="19">
        <f t="shared" si="78"/>
        <v>0</v>
      </c>
    </row>
    <row r="1605" spans="1:13">
      <c r="A1605">
        <v>2020</v>
      </c>
      <c r="B1605" t="s">
        <v>234</v>
      </c>
      <c r="C1605" t="s">
        <v>199</v>
      </c>
      <c r="D1605" t="s">
        <v>226</v>
      </c>
      <c r="F1605" s="65">
        <v>0</v>
      </c>
      <c r="G1605" s="65">
        <f t="shared" si="76"/>
        <v>0</v>
      </c>
      <c r="H1605" s="23">
        <f>ROUND(IF($A1605 ='Inflation Constants Table'!$E$1,E1605,E1605*(_xlfn.XLOOKUP($A1605,'Inflation Constants Table'!$A:$A,'Inflation Constants Table'!$B:$B,0))),0)</f>
        <v>0</v>
      </c>
      <c r="I1605" s="23">
        <f>ROUND(IF($A1605 ='Inflation Constants Table'!$E$1,F1605,F1605*(_xlfn.XLOOKUP($A1605,'Inflation Constants Table'!$A:$A,'Inflation Constants Table'!$B:$B,0))),0)</f>
        <v>0</v>
      </c>
      <c r="J1605" s="23">
        <f>ROUND(IF($A1605 ='Inflation Constants Table'!$E$1,G1605,G1605*(_xlfn.XLOOKUP($A1605,'Inflation Constants Table'!$A:$A,'Inflation Constants Table'!$B:$B,0))),0)</f>
        <v>0</v>
      </c>
      <c r="K1605" s="19">
        <f t="shared" si="77"/>
        <v>0</v>
      </c>
      <c r="L1605" s="73">
        <f>_xlfn.XLOOKUP(A1605,'SAPD GF as Pct of COSA GF'!A:A,'SAPD GF as Pct of COSA GF'!C:C)</f>
        <v>1610819494</v>
      </c>
      <c r="M1605" s="19">
        <f t="shared" si="78"/>
        <v>0</v>
      </c>
    </row>
    <row r="1606" spans="1:13">
      <c r="A1606">
        <v>2020</v>
      </c>
      <c r="B1606" t="s">
        <v>234</v>
      </c>
      <c r="C1606" t="s">
        <v>199</v>
      </c>
      <c r="D1606" t="s">
        <v>227</v>
      </c>
      <c r="F1606" s="65">
        <v>46531</v>
      </c>
      <c r="G1606" s="65">
        <f t="shared" si="76"/>
        <v>46531</v>
      </c>
      <c r="H1606" s="23">
        <f>ROUND(IF($A1606 ='Inflation Constants Table'!$E$1,E1606,E1606*(_xlfn.XLOOKUP($A1606,'Inflation Constants Table'!$A:$A,'Inflation Constants Table'!$B:$B,0))),0)</f>
        <v>0</v>
      </c>
      <c r="I1606" s="23">
        <f>ROUND(IF($A1606 ='Inflation Constants Table'!$E$1,F1606,F1606*(_xlfn.XLOOKUP($A1606,'Inflation Constants Table'!$A:$A,'Inflation Constants Table'!$B:$B,0))),0)</f>
        <v>58629</v>
      </c>
      <c r="J1606" s="23">
        <f>ROUND(IF($A1606 ='Inflation Constants Table'!$E$1,G1606,G1606*(_xlfn.XLOOKUP($A1606,'Inflation Constants Table'!$A:$A,'Inflation Constants Table'!$B:$B,0))),0)</f>
        <v>58629</v>
      </c>
      <c r="K1606" s="19">
        <f t="shared" si="77"/>
        <v>0</v>
      </c>
      <c r="L1606" s="73">
        <f>_xlfn.XLOOKUP(A1606,'SAPD GF as Pct of COSA GF'!A:A,'SAPD GF as Pct of COSA GF'!C:C)</f>
        <v>1610819494</v>
      </c>
      <c r="M1606" s="19">
        <f t="shared" si="78"/>
        <v>3.6397001785974164E-5</v>
      </c>
    </row>
    <row r="1607" spans="1:13">
      <c r="A1607">
        <v>2020</v>
      </c>
      <c r="B1607" t="s">
        <v>234</v>
      </c>
      <c r="C1607" t="s">
        <v>199</v>
      </c>
      <c r="D1607" t="s">
        <v>203</v>
      </c>
      <c r="F1607" s="65">
        <v>83307</v>
      </c>
      <c r="G1607" s="65">
        <f t="shared" si="76"/>
        <v>83307</v>
      </c>
      <c r="H1607" s="23">
        <f>ROUND(IF($A1607 ='Inflation Constants Table'!$E$1,E1607,E1607*(_xlfn.XLOOKUP($A1607,'Inflation Constants Table'!$A:$A,'Inflation Constants Table'!$B:$B,0))),0)</f>
        <v>0</v>
      </c>
      <c r="I1607" s="23">
        <f>ROUND(IF($A1607 ='Inflation Constants Table'!$E$1,F1607,F1607*(_xlfn.XLOOKUP($A1607,'Inflation Constants Table'!$A:$A,'Inflation Constants Table'!$B:$B,0))),0)</f>
        <v>104967</v>
      </c>
      <c r="J1607" s="23">
        <f>ROUND(IF($A1607 ='Inflation Constants Table'!$E$1,G1607,G1607*(_xlfn.XLOOKUP($A1607,'Inflation Constants Table'!$A:$A,'Inflation Constants Table'!$B:$B,0))),0)</f>
        <v>104967</v>
      </c>
      <c r="K1607" s="19">
        <f t="shared" si="77"/>
        <v>0</v>
      </c>
      <c r="L1607" s="73">
        <f>_xlfn.XLOOKUP(A1607,'SAPD GF as Pct of COSA GF'!A:A,'SAPD GF as Pct of COSA GF'!C:C)</f>
        <v>1610819494</v>
      </c>
      <c r="M1607" s="19">
        <f t="shared" si="78"/>
        <v>6.5163725911551449E-5</v>
      </c>
    </row>
    <row r="1608" spans="1:13">
      <c r="A1608">
        <v>2020</v>
      </c>
      <c r="B1608" t="s">
        <v>234</v>
      </c>
      <c r="C1608" t="s">
        <v>199</v>
      </c>
      <c r="D1608" t="s">
        <v>222</v>
      </c>
      <c r="F1608" s="65">
        <v>8178</v>
      </c>
      <c r="G1608" s="65">
        <f t="shared" si="76"/>
        <v>8178</v>
      </c>
      <c r="H1608" s="23">
        <f>ROUND(IF($A1608 ='Inflation Constants Table'!$E$1,E1608,E1608*(_xlfn.XLOOKUP($A1608,'Inflation Constants Table'!$A:$A,'Inflation Constants Table'!$B:$B,0))),0)</f>
        <v>0</v>
      </c>
      <c r="I1608" s="23">
        <f>ROUND(IF($A1608 ='Inflation Constants Table'!$E$1,F1608,F1608*(_xlfn.XLOOKUP($A1608,'Inflation Constants Table'!$A:$A,'Inflation Constants Table'!$B:$B,0))),0)</f>
        <v>10304</v>
      </c>
      <c r="J1608" s="23">
        <f>ROUND(IF($A1608 ='Inflation Constants Table'!$E$1,G1608,G1608*(_xlfn.XLOOKUP($A1608,'Inflation Constants Table'!$A:$A,'Inflation Constants Table'!$B:$B,0))),0)</f>
        <v>10304</v>
      </c>
      <c r="K1608" s="19">
        <f t="shared" si="77"/>
        <v>0</v>
      </c>
      <c r="L1608" s="73">
        <f>_xlfn.XLOOKUP(A1608,'SAPD GF as Pct of COSA GF'!A:A,'SAPD GF as Pct of COSA GF'!C:C)</f>
        <v>1610819494</v>
      </c>
      <c r="M1608" s="19">
        <f t="shared" si="78"/>
        <v>6.3967440413904001E-6</v>
      </c>
    </row>
    <row r="1609" spans="1:13">
      <c r="A1609">
        <v>2020</v>
      </c>
      <c r="B1609" t="s">
        <v>234</v>
      </c>
      <c r="C1609" t="s">
        <v>199</v>
      </c>
      <c r="D1609" t="s">
        <v>223</v>
      </c>
      <c r="F1609" s="65">
        <v>16077</v>
      </c>
      <c r="G1609" s="65">
        <f t="shared" si="76"/>
        <v>16077</v>
      </c>
      <c r="H1609" s="23">
        <f>ROUND(IF($A1609 ='Inflation Constants Table'!$E$1,E1609,E1609*(_xlfn.XLOOKUP($A1609,'Inflation Constants Table'!$A:$A,'Inflation Constants Table'!$B:$B,0))),0)</f>
        <v>0</v>
      </c>
      <c r="I1609" s="23">
        <f>ROUND(IF($A1609 ='Inflation Constants Table'!$E$1,F1609,F1609*(_xlfn.XLOOKUP($A1609,'Inflation Constants Table'!$A:$A,'Inflation Constants Table'!$B:$B,0))),0)</f>
        <v>20257</v>
      </c>
      <c r="J1609" s="23">
        <f>ROUND(IF($A1609 ='Inflation Constants Table'!$E$1,G1609,G1609*(_xlfn.XLOOKUP($A1609,'Inflation Constants Table'!$A:$A,'Inflation Constants Table'!$B:$B,0))),0)</f>
        <v>20257</v>
      </c>
      <c r="K1609" s="19">
        <f t="shared" si="77"/>
        <v>0</v>
      </c>
      <c r="L1609" s="73">
        <f>_xlfn.XLOOKUP(A1609,'SAPD GF as Pct of COSA GF'!A:A,'SAPD GF as Pct of COSA GF'!C:C)</f>
        <v>1610819494</v>
      </c>
      <c r="M1609" s="19">
        <f t="shared" si="78"/>
        <v>1.2575586572830488E-5</v>
      </c>
    </row>
    <row r="1610" spans="1:13" s="62" customFormat="1">
      <c r="A1610" s="62">
        <v>2020</v>
      </c>
      <c r="B1610" s="62" t="s">
        <v>234</v>
      </c>
      <c r="C1610" s="62" t="s">
        <v>199</v>
      </c>
      <c r="D1610" s="62" t="s">
        <v>228</v>
      </c>
      <c r="E1610" s="66"/>
      <c r="F1610" s="68">
        <v>0</v>
      </c>
      <c r="G1610" s="65">
        <f t="shared" si="76"/>
        <v>0</v>
      </c>
      <c r="H1610" s="23">
        <f>ROUND(IF($A1610 ='Inflation Constants Table'!$E$1,E1610,E1610*(_xlfn.XLOOKUP($A1610,'Inflation Constants Table'!$A:$A,'Inflation Constants Table'!$B:$B,0))),0)</f>
        <v>0</v>
      </c>
      <c r="I1610" s="23">
        <f>ROUND(IF($A1610 ='Inflation Constants Table'!$E$1,F1610,F1610*(_xlfn.XLOOKUP($A1610,'Inflation Constants Table'!$A:$A,'Inflation Constants Table'!$B:$B,0))),0)</f>
        <v>0</v>
      </c>
      <c r="J1610" s="23">
        <f>ROUND(IF($A1610 ='Inflation Constants Table'!$E$1,G1610,G1610*(_xlfn.XLOOKUP($A1610,'Inflation Constants Table'!$A:$A,'Inflation Constants Table'!$B:$B,0))),0)</f>
        <v>0</v>
      </c>
      <c r="K1610" s="19">
        <f t="shared" si="77"/>
        <v>0</v>
      </c>
      <c r="L1610" s="73">
        <f>_xlfn.XLOOKUP(A1610,'SAPD GF as Pct of COSA GF'!A:A,'SAPD GF as Pct of COSA GF'!C:C)</f>
        <v>1610819494</v>
      </c>
      <c r="M1610" s="19">
        <f t="shared" si="78"/>
        <v>0</v>
      </c>
    </row>
    <row r="1611" spans="1:13">
      <c r="A1611">
        <v>2021</v>
      </c>
      <c r="B1611" t="s">
        <v>234</v>
      </c>
      <c r="C1611" t="s">
        <v>90</v>
      </c>
      <c r="D1611" t="s">
        <v>91</v>
      </c>
      <c r="F1611" s="65">
        <v>3153299</v>
      </c>
      <c r="G1611" s="65">
        <f t="shared" si="76"/>
        <v>3153299</v>
      </c>
      <c r="H1611" s="23">
        <f>ROUND(IF($A1611 ='Inflation Constants Table'!$E$1,E1611,E1611*(_xlfn.XLOOKUP($A1611,'Inflation Constants Table'!$A:$A,'Inflation Constants Table'!$B:$B,0))),0)</f>
        <v>0</v>
      </c>
      <c r="I1611" s="23">
        <f>ROUND(IF($A1611 ='Inflation Constants Table'!$E$1,F1611,F1611*(_xlfn.XLOOKUP($A1611,'Inflation Constants Table'!$A:$A,'Inflation Constants Table'!$B:$B,0))),0)</f>
        <v>3910091</v>
      </c>
      <c r="J1611" s="23">
        <f>ROUND(IF($A1611 ='Inflation Constants Table'!$E$1,G1611,G1611*(_xlfn.XLOOKUP($A1611,'Inflation Constants Table'!$A:$A,'Inflation Constants Table'!$B:$B,0))),0)</f>
        <v>3910091</v>
      </c>
      <c r="K1611" s="19">
        <f t="shared" si="77"/>
        <v>0</v>
      </c>
      <c r="L1611" s="73">
        <f>_xlfn.XLOOKUP(A1611,'SAPD GF as Pct of COSA GF'!A:A,'SAPD GF as Pct of COSA GF'!C:C)</f>
        <v>1596310579</v>
      </c>
      <c r="M1611" s="19">
        <f t="shared" si="78"/>
        <v>2.4494550442993712E-3</v>
      </c>
    </row>
    <row r="1612" spans="1:13">
      <c r="A1612">
        <v>2021</v>
      </c>
      <c r="B1612" t="s">
        <v>234</v>
      </c>
      <c r="C1612" t="s">
        <v>90</v>
      </c>
      <c r="D1612" t="s">
        <v>93</v>
      </c>
      <c r="F1612" s="65">
        <v>225000</v>
      </c>
      <c r="G1612" s="65">
        <f t="shared" si="76"/>
        <v>225000</v>
      </c>
      <c r="H1612" s="23">
        <f>ROUND(IF($A1612 ='Inflation Constants Table'!$E$1,E1612,E1612*(_xlfn.XLOOKUP($A1612,'Inflation Constants Table'!$A:$A,'Inflation Constants Table'!$B:$B,0))),0)</f>
        <v>0</v>
      </c>
      <c r="I1612" s="23">
        <f>ROUND(IF($A1612 ='Inflation Constants Table'!$E$1,F1612,F1612*(_xlfn.XLOOKUP($A1612,'Inflation Constants Table'!$A:$A,'Inflation Constants Table'!$B:$B,0))),0)</f>
        <v>279000</v>
      </c>
      <c r="J1612" s="23">
        <f>ROUND(IF($A1612 ='Inflation Constants Table'!$E$1,G1612,G1612*(_xlfn.XLOOKUP($A1612,'Inflation Constants Table'!$A:$A,'Inflation Constants Table'!$B:$B,0))),0)</f>
        <v>279000</v>
      </c>
      <c r="K1612" s="19">
        <f t="shared" si="77"/>
        <v>0</v>
      </c>
      <c r="L1612" s="73">
        <f>_xlfn.XLOOKUP(A1612,'SAPD GF as Pct of COSA GF'!A:A,'SAPD GF as Pct of COSA GF'!C:C)</f>
        <v>1596310579</v>
      </c>
      <c r="M1612" s="19">
        <f t="shared" si="78"/>
        <v>1.7477801855750278E-4</v>
      </c>
    </row>
    <row r="1613" spans="1:13">
      <c r="A1613">
        <v>2021</v>
      </c>
      <c r="B1613" t="s">
        <v>234</v>
      </c>
      <c r="C1613" t="s">
        <v>90</v>
      </c>
      <c r="D1613" t="s">
        <v>95</v>
      </c>
      <c r="F1613" s="65">
        <v>41200</v>
      </c>
      <c r="G1613" s="65">
        <f t="shared" si="76"/>
        <v>41200</v>
      </c>
      <c r="H1613" s="23">
        <f>ROUND(IF($A1613 ='Inflation Constants Table'!$E$1,E1613,E1613*(_xlfn.XLOOKUP($A1613,'Inflation Constants Table'!$A:$A,'Inflation Constants Table'!$B:$B,0))),0)</f>
        <v>0</v>
      </c>
      <c r="I1613" s="23">
        <f>ROUND(IF($A1613 ='Inflation Constants Table'!$E$1,F1613,F1613*(_xlfn.XLOOKUP($A1613,'Inflation Constants Table'!$A:$A,'Inflation Constants Table'!$B:$B,0))),0)</f>
        <v>51088</v>
      </c>
      <c r="J1613" s="23">
        <f>ROUND(IF($A1613 ='Inflation Constants Table'!$E$1,G1613,G1613*(_xlfn.XLOOKUP($A1613,'Inflation Constants Table'!$A:$A,'Inflation Constants Table'!$B:$B,0))),0)</f>
        <v>51088</v>
      </c>
      <c r="K1613" s="19">
        <f t="shared" si="77"/>
        <v>0</v>
      </c>
      <c r="L1613" s="73">
        <f>_xlfn.XLOOKUP(A1613,'SAPD GF as Pct of COSA GF'!A:A,'SAPD GF as Pct of COSA GF'!C:C)</f>
        <v>1596310579</v>
      </c>
      <c r="M1613" s="19">
        <f t="shared" si="78"/>
        <v>3.2003797175862727E-5</v>
      </c>
    </row>
    <row r="1614" spans="1:13">
      <c r="A1614">
        <v>2021</v>
      </c>
      <c r="B1614" t="s">
        <v>234</v>
      </c>
      <c r="C1614" t="s">
        <v>90</v>
      </c>
      <c r="D1614" t="s">
        <v>96</v>
      </c>
      <c r="F1614" s="65">
        <v>7200</v>
      </c>
      <c r="G1614" s="65">
        <f t="shared" si="76"/>
        <v>7200</v>
      </c>
      <c r="H1614" s="23">
        <f>ROUND(IF($A1614 ='Inflation Constants Table'!$E$1,E1614,E1614*(_xlfn.XLOOKUP($A1614,'Inflation Constants Table'!$A:$A,'Inflation Constants Table'!$B:$B,0))),0)</f>
        <v>0</v>
      </c>
      <c r="I1614" s="23">
        <f>ROUND(IF($A1614 ='Inflation Constants Table'!$E$1,F1614,F1614*(_xlfn.XLOOKUP($A1614,'Inflation Constants Table'!$A:$A,'Inflation Constants Table'!$B:$B,0))),0)</f>
        <v>8928</v>
      </c>
      <c r="J1614" s="23">
        <f>ROUND(IF($A1614 ='Inflation Constants Table'!$E$1,G1614,G1614*(_xlfn.XLOOKUP($A1614,'Inflation Constants Table'!$A:$A,'Inflation Constants Table'!$B:$B,0))),0)</f>
        <v>8928</v>
      </c>
      <c r="K1614" s="19">
        <f t="shared" si="77"/>
        <v>0</v>
      </c>
      <c r="L1614" s="73">
        <f>_xlfn.XLOOKUP(A1614,'SAPD GF as Pct of COSA GF'!A:A,'SAPD GF as Pct of COSA GF'!C:C)</f>
        <v>1596310579</v>
      </c>
      <c r="M1614" s="19">
        <f t="shared" si="78"/>
        <v>5.5928965938400891E-6</v>
      </c>
    </row>
    <row r="1615" spans="1:13">
      <c r="A1615">
        <v>2021</v>
      </c>
      <c r="B1615" t="s">
        <v>234</v>
      </c>
      <c r="C1615" t="s">
        <v>90</v>
      </c>
      <c r="D1615" t="s">
        <v>99</v>
      </c>
      <c r="F1615" s="65">
        <v>2267</v>
      </c>
      <c r="G1615" s="65">
        <f t="shared" si="76"/>
        <v>2267</v>
      </c>
      <c r="H1615" s="23">
        <f>ROUND(IF($A1615 ='Inflation Constants Table'!$E$1,E1615,E1615*(_xlfn.XLOOKUP($A1615,'Inflation Constants Table'!$A:$A,'Inflation Constants Table'!$B:$B,0))),0)</f>
        <v>0</v>
      </c>
      <c r="I1615" s="23">
        <f>ROUND(IF($A1615 ='Inflation Constants Table'!$E$1,F1615,F1615*(_xlfn.XLOOKUP($A1615,'Inflation Constants Table'!$A:$A,'Inflation Constants Table'!$B:$B,0))),0)</f>
        <v>2811</v>
      </c>
      <c r="J1615" s="23">
        <f>ROUND(IF($A1615 ='Inflation Constants Table'!$E$1,G1615,G1615*(_xlfn.XLOOKUP($A1615,'Inflation Constants Table'!$A:$A,'Inflation Constants Table'!$B:$B,0))),0)</f>
        <v>2811</v>
      </c>
      <c r="K1615" s="19">
        <f t="shared" si="77"/>
        <v>0</v>
      </c>
      <c r="L1615" s="73">
        <f>_xlfn.XLOOKUP(A1615,'SAPD GF as Pct of COSA GF'!A:A,'SAPD GF as Pct of COSA GF'!C:C)</f>
        <v>1596310579</v>
      </c>
      <c r="M1615" s="19">
        <f t="shared" si="78"/>
        <v>1.7609355203051623E-6</v>
      </c>
    </row>
    <row r="1616" spans="1:13">
      <c r="A1616">
        <v>2021</v>
      </c>
      <c r="B1616" t="s">
        <v>234</v>
      </c>
      <c r="C1616" t="s">
        <v>90</v>
      </c>
      <c r="D1616" t="s">
        <v>100</v>
      </c>
      <c r="F1616" s="65">
        <v>241778</v>
      </c>
      <c r="G1616" s="65">
        <f t="shared" si="76"/>
        <v>241778</v>
      </c>
      <c r="H1616" s="23">
        <f>ROUND(IF($A1616 ='Inflation Constants Table'!$E$1,E1616,E1616*(_xlfn.XLOOKUP($A1616,'Inflation Constants Table'!$A:$A,'Inflation Constants Table'!$B:$B,0))),0)</f>
        <v>0</v>
      </c>
      <c r="I1616" s="23">
        <f>ROUND(IF($A1616 ='Inflation Constants Table'!$E$1,F1616,F1616*(_xlfn.XLOOKUP($A1616,'Inflation Constants Table'!$A:$A,'Inflation Constants Table'!$B:$B,0))),0)</f>
        <v>299805</v>
      </c>
      <c r="J1616" s="23">
        <f>ROUND(IF($A1616 ='Inflation Constants Table'!$E$1,G1616,G1616*(_xlfn.XLOOKUP($A1616,'Inflation Constants Table'!$A:$A,'Inflation Constants Table'!$B:$B,0))),0)</f>
        <v>299805</v>
      </c>
      <c r="K1616" s="19">
        <f t="shared" si="77"/>
        <v>0</v>
      </c>
      <c r="L1616" s="73">
        <f>_xlfn.XLOOKUP(A1616,'SAPD GF as Pct of COSA GF'!A:A,'SAPD GF as Pct of COSA GF'!C:C)</f>
        <v>1596310579</v>
      </c>
      <c r="M1616" s="19">
        <f t="shared" si="78"/>
        <v>1.8781119660800044E-4</v>
      </c>
    </row>
    <row r="1617" spans="1:13">
      <c r="A1617">
        <v>2021</v>
      </c>
      <c r="B1617" t="s">
        <v>234</v>
      </c>
      <c r="C1617" t="s">
        <v>90</v>
      </c>
      <c r="D1617" t="s">
        <v>102</v>
      </c>
      <c r="F1617" s="65">
        <v>3159</v>
      </c>
      <c r="G1617" s="65">
        <f t="shared" si="76"/>
        <v>3159</v>
      </c>
      <c r="H1617" s="23">
        <f>ROUND(IF($A1617 ='Inflation Constants Table'!$E$1,E1617,E1617*(_xlfn.XLOOKUP($A1617,'Inflation Constants Table'!$A:$A,'Inflation Constants Table'!$B:$B,0))),0)</f>
        <v>0</v>
      </c>
      <c r="I1617" s="23">
        <f>ROUND(IF($A1617 ='Inflation Constants Table'!$E$1,F1617,F1617*(_xlfn.XLOOKUP($A1617,'Inflation Constants Table'!$A:$A,'Inflation Constants Table'!$B:$B,0))),0)</f>
        <v>3917</v>
      </c>
      <c r="J1617" s="23">
        <f>ROUND(IF($A1617 ='Inflation Constants Table'!$E$1,G1617,G1617*(_xlfn.XLOOKUP($A1617,'Inflation Constants Table'!$A:$A,'Inflation Constants Table'!$B:$B,0))),0)</f>
        <v>3917</v>
      </c>
      <c r="K1617" s="19">
        <f t="shared" si="77"/>
        <v>0</v>
      </c>
      <c r="L1617" s="73">
        <f>_xlfn.XLOOKUP(A1617,'SAPD GF as Pct of COSA GF'!A:A,'SAPD GF as Pct of COSA GF'!C:C)</f>
        <v>1596310579</v>
      </c>
      <c r="M1617" s="19">
        <f t="shared" si="78"/>
        <v>2.4537831494255857E-6</v>
      </c>
    </row>
    <row r="1618" spans="1:13">
      <c r="A1618">
        <v>2021</v>
      </c>
      <c r="B1618" t="s">
        <v>234</v>
      </c>
      <c r="C1618" t="s">
        <v>90</v>
      </c>
      <c r="D1618" t="s">
        <v>104</v>
      </c>
      <c r="F1618" s="65">
        <v>68500</v>
      </c>
      <c r="G1618" s="65">
        <f t="shared" si="76"/>
        <v>68500</v>
      </c>
      <c r="H1618" s="23">
        <f>ROUND(IF($A1618 ='Inflation Constants Table'!$E$1,E1618,E1618*(_xlfn.XLOOKUP($A1618,'Inflation Constants Table'!$A:$A,'Inflation Constants Table'!$B:$B,0))),0)</f>
        <v>0</v>
      </c>
      <c r="I1618" s="23">
        <f>ROUND(IF($A1618 ='Inflation Constants Table'!$E$1,F1618,F1618*(_xlfn.XLOOKUP($A1618,'Inflation Constants Table'!$A:$A,'Inflation Constants Table'!$B:$B,0))),0)</f>
        <v>84940</v>
      </c>
      <c r="J1618" s="23">
        <f>ROUND(IF($A1618 ='Inflation Constants Table'!$E$1,G1618,G1618*(_xlfn.XLOOKUP($A1618,'Inflation Constants Table'!$A:$A,'Inflation Constants Table'!$B:$B,0))),0)</f>
        <v>84940</v>
      </c>
      <c r="K1618" s="19">
        <f t="shared" si="77"/>
        <v>0</v>
      </c>
      <c r="L1618" s="73">
        <f>_xlfn.XLOOKUP(A1618,'SAPD GF as Pct of COSA GF'!A:A,'SAPD GF as Pct of COSA GF'!C:C)</f>
        <v>1596310579</v>
      </c>
      <c r="M1618" s="19">
        <f t="shared" si="78"/>
        <v>5.3210196760839732E-5</v>
      </c>
    </row>
    <row r="1619" spans="1:13">
      <c r="A1619">
        <v>2021</v>
      </c>
      <c r="B1619" t="s">
        <v>234</v>
      </c>
      <c r="C1619" t="s">
        <v>90</v>
      </c>
      <c r="D1619" t="s">
        <v>111</v>
      </c>
      <c r="F1619" s="65">
        <v>3000</v>
      </c>
      <c r="G1619" s="65">
        <f t="shared" si="76"/>
        <v>3000</v>
      </c>
      <c r="H1619" s="23">
        <f>ROUND(IF($A1619 ='Inflation Constants Table'!$E$1,E1619,E1619*(_xlfn.XLOOKUP($A1619,'Inflation Constants Table'!$A:$A,'Inflation Constants Table'!$B:$B,0))),0)</f>
        <v>0</v>
      </c>
      <c r="I1619" s="23">
        <f>ROUND(IF($A1619 ='Inflation Constants Table'!$E$1,F1619,F1619*(_xlfn.XLOOKUP($A1619,'Inflation Constants Table'!$A:$A,'Inflation Constants Table'!$B:$B,0))),0)</f>
        <v>3720</v>
      </c>
      <c r="J1619" s="23">
        <f>ROUND(IF($A1619 ='Inflation Constants Table'!$E$1,G1619,G1619*(_xlfn.XLOOKUP($A1619,'Inflation Constants Table'!$A:$A,'Inflation Constants Table'!$B:$B,0))),0)</f>
        <v>3720</v>
      </c>
      <c r="K1619" s="19">
        <f t="shared" si="77"/>
        <v>0</v>
      </c>
      <c r="L1619" s="73">
        <f>_xlfn.XLOOKUP(A1619,'SAPD GF as Pct of COSA GF'!A:A,'SAPD GF as Pct of COSA GF'!C:C)</f>
        <v>1596310579</v>
      </c>
      <c r="M1619" s="19">
        <f t="shared" si="78"/>
        <v>2.3303735807667038E-6</v>
      </c>
    </row>
    <row r="1620" spans="1:13">
      <c r="A1620">
        <v>2021</v>
      </c>
      <c r="B1620" t="s">
        <v>234</v>
      </c>
      <c r="C1620" t="s">
        <v>90</v>
      </c>
      <c r="D1620" t="s">
        <v>122</v>
      </c>
      <c r="F1620" s="65">
        <v>386816</v>
      </c>
      <c r="G1620" s="65">
        <f t="shared" si="76"/>
        <v>386816</v>
      </c>
      <c r="H1620" s="23">
        <f>ROUND(IF($A1620 ='Inflation Constants Table'!$E$1,E1620,E1620*(_xlfn.XLOOKUP($A1620,'Inflation Constants Table'!$A:$A,'Inflation Constants Table'!$B:$B,0))),0)</f>
        <v>0</v>
      </c>
      <c r="I1620" s="23">
        <f>ROUND(IF($A1620 ='Inflation Constants Table'!$E$1,F1620,F1620*(_xlfn.XLOOKUP($A1620,'Inflation Constants Table'!$A:$A,'Inflation Constants Table'!$B:$B,0))),0)</f>
        <v>479652</v>
      </c>
      <c r="J1620" s="23">
        <f>ROUND(IF($A1620 ='Inflation Constants Table'!$E$1,G1620,G1620*(_xlfn.XLOOKUP($A1620,'Inflation Constants Table'!$A:$A,'Inflation Constants Table'!$B:$B,0))),0)</f>
        <v>479652</v>
      </c>
      <c r="K1620" s="19">
        <f t="shared" si="77"/>
        <v>0</v>
      </c>
      <c r="L1620" s="73">
        <f>_xlfn.XLOOKUP(A1620,'SAPD GF as Pct of COSA GF'!A:A,'SAPD GF as Pct of COSA GF'!C:C)</f>
        <v>1596310579</v>
      </c>
      <c r="M1620" s="19">
        <f t="shared" si="78"/>
        <v>3.0047536257040618E-4</v>
      </c>
    </row>
    <row r="1621" spans="1:13">
      <c r="A1621">
        <v>2021</v>
      </c>
      <c r="B1621" t="s">
        <v>234</v>
      </c>
      <c r="C1621" t="s">
        <v>90</v>
      </c>
      <c r="D1621" t="s">
        <v>231</v>
      </c>
      <c r="F1621" s="65">
        <v>87489</v>
      </c>
      <c r="G1621" s="65">
        <f t="shared" si="76"/>
        <v>87489</v>
      </c>
      <c r="H1621" s="23">
        <f>ROUND(IF($A1621 ='Inflation Constants Table'!$E$1,E1621,E1621*(_xlfn.XLOOKUP($A1621,'Inflation Constants Table'!$A:$A,'Inflation Constants Table'!$B:$B,0))),0)</f>
        <v>0</v>
      </c>
      <c r="I1621" s="23">
        <f>ROUND(IF($A1621 ='Inflation Constants Table'!$E$1,F1621,F1621*(_xlfn.XLOOKUP($A1621,'Inflation Constants Table'!$A:$A,'Inflation Constants Table'!$B:$B,0))),0)</f>
        <v>108486</v>
      </c>
      <c r="J1621" s="23">
        <f>ROUND(IF($A1621 ='Inflation Constants Table'!$E$1,G1621,G1621*(_xlfn.XLOOKUP($A1621,'Inflation Constants Table'!$A:$A,'Inflation Constants Table'!$B:$B,0))),0)</f>
        <v>108486</v>
      </c>
      <c r="K1621" s="19">
        <f t="shared" si="77"/>
        <v>0</v>
      </c>
      <c r="L1621" s="73">
        <f>_xlfn.XLOOKUP(A1621,'SAPD GF as Pct of COSA GF'!A:A,'SAPD GF as Pct of COSA GF'!C:C)</f>
        <v>1596310579</v>
      </c>
      <c r="M1621" s="19">
        <f t="shared" si="78"/>
        <v>6.7960459215875429E-5</v>
      </c>
    </row>
    <row r="1622" spans="1:13">
      <c r="A1622">
        <v>2021</v>
      </c>
      <c r="B1622" t="s">
        <v>234</v>
      </c>
      <c r="C1622" t="s">
        <v>90</v>
      </c>
      <c r="D1622" t="s">
        <v>230</v>
      </c>
      <c r="F1622" s="65">
        <v>54703</v>
      </c>
      <c r="G1622" s="65">
        <f t="shared" si="76"/>
        <v>54703</v>
      </c>
      <c r="H1622" s="23">
        <f>ROUND(IF($A1622 ='Inflation Constants Table'!$E$1,E1622,E1622*(_xlfn.XLOOKUP($A1622,'Inflation Constants Table'!$A:$A,'Inflation Constants Table'!$B:$B,0))),0)</f>
        <v>0</v>
      </c>
      <c r="I1622" s="23">
        <f>ROUND(IF($A1622 ='Inflation Constants Table'!$E$1,F1622,F1622*(_xlfn.XLOOKUP($A1622,'Inflation Constants Table'!$A:$A,'Inflation Constants Table'!$B:$B,0))),0)</f>
        <v>67832</v>
      </c>
      <c r="J1622" s="23">
        <f>ROUND(IF($A1622 ='Inflation Constants Table'!$E$1,G1622,G1622*(_xlfn.XLOOKUP($A1622,'Inflation Constants Table'!$A:$A,'Inflation Constants Table'!$B:$B,0))),0)</f>
        <v>67832</v>
      </c>
      <c r="K1622" s="19">
        <f t="shared" si="77"/>
        <v>0</v>
      </c>
      <c r="L1622" s="73">
        <f>_xlfn.XLOOKUP(A1622,'SAPD GF as Pct of COSA GF'!A:A,'SAPD GF as Pct of COSA GF'!C:C)</f>
        <v>1596310579</v>
      </c>
      <c r="M1622" s="19">
        <f t="shared" si="78"/>
        <v>4.2492984067356735E-5</v>
      </c>
    </row>
    <row r="1623" spans="1:13">
      <c r="A1623">
        <v>2021</v>
      </c>
      <c r="B1623" t="s">
        <v>234</v>
      </c>
      <c r="C1623" t="s">
        <v>90</v>
      </c>
      <c r="D1623" t="s">
        <v>126</v>
      </c>
      <c r="F1623" s="65">
        <v>451700</v>
      </c>
      <c r="G1623" s="65">
        <f t="shared" si="76"/>
        <v>451700</v>
      </c>
      <c r="H1623" s="23">
        <f>ROUND(IF($A1623 ='Inflation Constants Table'!$E$1,E1623,E1623*(_xlfn.XLOOKUP($A1623,'Inflation Constants Table'!$A:$A,'Inflation Constants Table'!$B:$B,0))),0)</f>
        <v>0</v>
      </c>
      <c r="I1623" s="23">
        <f>ROUND(IF($A1623 ='Inflation Constants Table'!$E$1,F1623,F1623*(_xlfn.XLOOKUP($A1623,'Inflation Constants Table'!$A:$A,'Inflation Constants Table'!$B:$B,0))),0)</f>
        <v>560108</v>
      </c>
      <c r="J1623" s="23">
        <f>ROUND(IF($A1623 ='Inflation Constants Table'!$E$1,G1623,G1623*(_xlfn.XLOOKUP($A1623,'Inflation Constants Table'!$A:$A,'Inflation Constants Table'!$B:$B,0))),0)</f>
        <v>560108</v>
      </c>
      <c r="K1623" s="19">
        <f t="shared" si="77"/>
        <v>0</v>
      </c>
      <c r="L1623" s="73">
        <f>_xlfn.XLOOKUP(A1623,'SAPD GF as Pct of COSA GF'!A:A,'SAPD GF as Pct of COSA GF'!C:C)</f>
        <v>1596310579</v>
      </c>
      <c r="M1623" s="19">
        <f t="shared" si="78"/>
        <v>3.508765821441067E-4</v>
      </c>
    </row>
    <row r="1624" spans="1:13">
      <c r="A1624">
        <v>2021</v>
      </c>
      <c r="B1624" t="s">
        <v>234</v>
      </c>
      <c r="C1624" t="s">
        <v>90</v>
      </c>
      <c r="D1624" t="s">
        <v>127</v>
      </c>
      <c r="F1624" s="65">
        <v>75153</v>
      </c>
      <c r="G1624" s="65">
        <f t="shared" si="76"/>
        <v>75153</v>
      </c>
      <c r="H1624" s="23">
        <f>ROUND(IF($A1624 ='Inflation Constants Table'!$E$1,E1624,E1624*(_xlfn.XLOOKUP($A1624,'Inflation Constants Table'!$A:$A,'Inflation Constants Table'!$B:$B,0))),0)</f>
        <v>0</v>
      </c>
      <c r="I1624" s="23">
        <f>ROUND(IF($A1624 ='Inflation Constants Table'!$E$1,F1624,F1624*(_xlfn.XLOOKUP($A1624,'Inflation Constants Table'!$A:$A,'Inflation Constants Table'!$B:$B,0))),0)</f>
        <v>93190</v>
      </c>
      <c r="J1624" s="23">
        <f>ROUND(IF($A1624 ='Inflation Constants Table'!$E$1,G1624,G1624*(_xlfn.XLOOKUP($A1624,'Inflation Constants Table'!$A:$A,'Inflation Constants Table'!$B:$B,0))),0)</f>
        <v>93190</v>
      </c>
      <c r="K1624" s="19">
        <f t="shared" si="77"/>
        <v>0</v>
      </c>
      <c r="L1624" s="73">
        <f>_xlfn.XLOOKUP(A1624,'SAPD GF as Pct of COSA GF'!A:A,'SAPD GF as Pct of COSA GF'!C:C)</f>
        <v>1596310579</v>
      </c>
      <c r="M1624" s="19">
        <f t="shared" si="78"/>
        <v>5.8378363976249763E-5</v>
      </c>
    </row>
    <row r="1625" spans="1:13">
      <c r="A1625">
        <v>2021</v>
      </c>
      <c r="B1625" t="s">
        <v>234</v>
      </c>
      <c r="C1625" t="s">
        <v>90</v>
      </c>
      <c r="D1625" t="s">
        <v>129</v>
      </c>
      <c r="F1625" s="65">
        <v>-254000</v>
      </c>
      <c r="G1625" s="65">
        <f t="shared" si="76"/>
        <v>-254000</v>
      </c>
      <c r="H1625" s="23">
        <f>ROUND(IF($A1625 ='Inflation Constants Table'!$E$1,E1625,E1625*(_xlfn.XLOOKUP($A1625,'Inflation Constants Table'!$A:$A,'Inflation Constants Table'!$B:$B,0))),0)</f>
        <v>0</v>
      </c>
      <c r="I1625" s="23">
        <f>ROUND(IF($A1625 ='Inflation Constants Table'!$E$1,F1625,F1625*(_xlfn.XLOOKUP($A1625,'Inflation Constants Table'!$A:$A,'Inflation Constants Table'!$B:$B,0))),0)</f>
        <v>-314960</v>
      </c>
      <c r="J1625" s="23">
        <f>ROUND(IF($A1625 ='Inflation Constants Table'!$E$1,G1625,G1625*(_xlfn.XLOOKUP($A1625,'Inflation Constants Table'!$A:$A,'Inflation Constants Table'!$B:$B,0))),0)</f>
        <v>-314960</v>
      </c>
      <c r="K1625" s="19">
        <f t="shared" si="77"/>
        <v>0</v>
      </c>
      <c r="L1625" s="73">
        <f>_xlfn.XLOOKUP(A1625,'SAPD GF as Pct of COSA GF'!A:A,'SAPD GF as Pct of COSA GF'!C:C)</f>
        <v>1596310579</v>
      </c>
      <c r="M1625" s="19">
        <f t="shared" si="78"/>
        <v>-1.9730496317158091E-4</v>
      </c>
    </row>
    <row r="1626" spans="1:13">
      <c r="A1626">
        <v>2021</v>
      </c>
      <c r="B1626" t="s">
        <v>234</v>
      </c>
      <c r="C1626" t="s">
        <v>90</v>
      </c>
      <c r="D1626" t="s">
        <v>128</v>
      </c>
      <c r="F1626" s="65">
        <v>0</v>
      </c>
      <c r="G1626" s="65">
        <f t="shared" si="76"/>
        <v>0</v>
      </c>
      <c r="H1626" s="23">
        <f>ROUND(IF($A1626 ='Inflation Constants Table'!$E$1,E1626,E1626*(_xlfn.XLOOKUP($A1626,'Inflation Constants Table'!$A:$A,'Inflation Constants Table'!$B:$B,0))),0)</f>
        <v>0</v>
      </c>
      <c r="I1626" s="23">
        <f>ROUND(IF($A1626 ='Inflation Constants Table'!$E$1,F1626,F1626*(_xlfn.XLOOKUP($A1626,'Inflation Constants Table'!$A:$A,'Inflation Constants Table'!$B:$B,0))),0)</f>
        <v>0</v>
      </c>
      <c r="J1626" s="23">
        <f>ROUND(IF($A1626 ='Inflation Constants Table'!$E$1,G1626,G1626*(_xlfn.XLOOKUP($A1626,'Inflation Constants Table'!$A:$A,'Inflation Constants Table'!$B:$B,0))),0)</f>
        <v>0</v>
      </c>
      <c r="K1626" s="19">
        <f t="shared" si="77"/>
        <v>0</v>
      </c>
      <c r="L1626" s="73">
        <f>_xlfn.XLOOKUP(A1626,'SAPD GF as Pct of COSA GF'!A:A,'SAPD GF as Pct of COSA GF'!C:C)</f>
        <v>1596310579</v>
      </c>
      <c r="M1626" s="19">
        <f t="shared" si="78"/>
        <v>0</v>
      </c>
    </row>
    <row r="1627" spans="1:13">
      <c r="A1627">
        <v>2021</v>
      </c>
      <c r="B1627" t="s">
        <v>234</v>
      </c>
      <c r="C1627" t="s">
        <v>130</v>
      </c>
      <c r="D1627" t="s">
        <v>131</v>
      </c>
      <c r="F1627" s="65">
        <v>11266</v>
      </c>
      <c r="G1627" s="65">
        <f t="shared" si="76"/>
        <v>11266</v>
      </c>
      <c r="H1627" s="23">
        <f>ROUND(IF($A1627 ='Inflation Constants Table'!$E$1,E1627,E1627*(_xlfn.XLOOKUP($A1627,'Inflation Constants Table'!$A:$A,'Inflation Constants Table'!$B:$B,0))),0)</f>
        <v>0</v>
      </c>
      <c r="I1627" s="23">
        <f>ROUND(IF($A1627 ='Inflation Constants Table'!$E$1,F1627,F1627*(_xlfn.XLOOKUP($A1627,'Inflation Constants Table'!$A:$A,'Inflation Constants Table'!$B:$B,0))),0)</f>
        <v>13970</v>
      </c>
      <c r="J1627" s="23">
        <f>ROUND(IF($A1627 ='Inflation Constants Table'!$E$1,G1627,G1627*(_xlfn.XLOOKUP($A1627,'Inflation Constants Table'!$A:$A,'Inflation Constants Table'!$B:$B,0))),0)</f>
        <v>13970</v>
      </c>
      <c r="K1627" s="19">
        <f t="shared" si="77"/>
        <v>0</v>
      </c>
      <c r="L1627" s="73">
        <f>_xlfn.XLOOKUP(A1627,'SAPD GF as Pct of COSA GF'!A:A,'SAPD GF as Pct of COSA GF'!C:C)</f>
        <v>1596310579</v>
      </c>
      <c r="M1627" s="19">
        <f t="shared" si="78"/>
        <v>8.7514298180943139E-6</v>
      </c>
    </row>
    <row r="1628" spans="1:13">
      <c r="A1628">
        <v>2021</v>
      </c>
      <c r="B1628" t="s">
        <v>234</v>
      </c>
      <c r="C1628" t="s">
        <v>130</v>
      </c>
      <c r="D1628" t="s">
        <v>132</v>
      </c>
      <c r="F1628" s="65">
        <v>6400</v>
      </c>
      <c r="G1628" s="65">
        <f t="shared" si="76"/>
        <v>6400</v>
      </c>
      <c r="H1628" s="23">
        <f>ROUND(IF($A1628 ='Inflation Constants Table'!$E$1,E1628,E1628*(_xlfn.XLOOKUP($A1628,'Inflation Constants Table'!$A:$A,'Inflation Constants Table'!$B:$B,0))),0)</f>
        <v>0</v>
      </c>
      <c r="I1628" s="23">
        <f>ROUND(IF($A1628 ='Inflation Constants Table'!$E$1,F1628,F1628*(_xlfn.XLOOKUP($A1628,'Inflation Constants Table'!$A:$A,'Inflation Constants Table'!$B:$B,0))),0)</f>
        <v>7936</v>
      </c>
      <c r="J1628" s="23">
        <f>ROUND(IF($A1628 ='Inflation Constants Table'!$E$1,G1628,G1628*(_xlfn.XLOOKUP($A1628,'Inflation Constants Table'!$A:$A,'Inflation Constants Table'!$B:$B,0))),0)</f>
        <v>7936</v>
      </c>
      <c r="K1628" s="19">
        <f t="shared" si="77"/>
        <v>0</v>
      </c>
      <c r="L1628" s="73">
        <f>_xlfn.XLOOKUP(A1628,'SAPD GF as Pct of COSA GF'!A:A,'SAPD GF as Pct of COSA GF'!C:C)</f>
        <v>1596310579</v>
      </c>
      <c r="M1628" s="19">
        <f t="shared" si="78"/>
        <v>4.9714636389689678E-6</v>
      </c>
    </row>
    <row r="1629" spans="1:13">
      <c r="A1629">
        <v>2021</v>
      </c>
      <c r="B1629" t="s">
        <v>234</v>
      </c>
      <c r="C1629" t="s">
        <v>130</v>
      </c>
      <c r="D1629" t="s">
        <v>235</v>
      </c>
      <c r="F1629" s="65">
        <v>3000</v>
      </c>
      <c r="G1629" s="65">
        <f t="shared" si="76"/>
        <v>3000</v>
      </c>
      <c r="H1629" s="23">
        <f>ROUND(IF($A1629 ='Inflation Constants Table'!$E$1,E1629,E1629*(_xlfn.XLOOKUP($A1629,'Inflation Constants Table'!$A:$A,'Inflation Constants Table'!$B:$B,0))),0)</f>
        <v>0</v>
      </c>
      <c r="I1629" s="23">
        <f>ROUND(IF($A1629 ='Inflation Constants Table'!$E$1,F1629,F1629*(_xlfn.XLOOKUP($A1629,'Inflation Constants Table'!$A:$A,'Inflation Constants Table'!$B:$B,0))),0)</f>
        <v>3720</v>
      </c>
      <c r="J1629" s="23">
        <f>ROUND(IF($A1629 ='Inflation Constants Table'!$E$1,G1629,G1629*(_xlfn.XLOOKUP($A1629,'Inflation Constants Table'!$A:$A,'Inflation Constants Table'!$B:$B,0))),0)</f>
        <v>3720</v>
      </c>
      <c r="K1629" s="19">
        <f t="shared" si="77"/>
        <v>0</v>
      </c>
      <c r="L1629" s="73">
        <f>_xlfn.XLOOKUP(A1629,'SAPD GF as Pct of COSA GF'!A:A,'SAPD GF as Pct of COSA GF'!C:C)</f>
        <v>1596310579</v>
      </c>
      <c r="M1629" s="19">
        <f t="shared" si="78"/>
        <v>2.3303735807667038E-6</v>
      </c>
    </row>
    <row r="1630" spans="1:13">
      <c r="A1630">
        <v>2021</v>
      </c>
      <c r="B1630" t="s">
        <v>234</v>
      </c>
      <c r="C1630" t="s">
        <v>130</v>
      </c>
      <c r="D1630" t="s">
        <v>138</v>
      </c>
      <c r="F1630" s="65">
        <v>1150</v>
      </c>
      <c r="G1630" s="65">
        <f t="shared" si="76"/>
        <v>1150</v>
      </c>
      <c r="H1630" s="23">
        <f>ROUND(IF($A1630 ='Inflation Constants Table'!$E$1,E1630,E1630*(_xlfn.XLOOKUP($A1630,'Inflation Constants Table'!$A:$A,'Inflation Constants Table'!$B:$B,0))),0)</f>
        <v>0</v>
      </c>
      <c r="I1630" s="23">
        <f>ROUND(IF($A1630 ='Inflation Constants Table'!$E$1,F1630,F1630*(_xlfn.XLOOKUP($A1630,'Inflation Constants Table'!$A:$A,'Inflation Constants Table'!$B:$B,0))),0)</f>
        <v>1426</v>
      </c>
      <c r="J1630" s="23">
        <f>ROUND(IF($A1630 ='Inflation Constants Table'!$E$1,G1630,G1630*(_xlfn.XLOOKUP($A1630,'Inflation Constants Table'!$A:$A,'Inflation Constants Table'!$B:$B,0))),0)</f>
        <v>1426</v>
      </c>
      <c r="K1630" s="19">
        <f t="shared" si="77"/>
        <v>0</v>
      </c>
      <c r="L1630" s="73">
        <f>_xlfn.XLOOKUP(A1630,'SAPD GF as Pct of COSA GF'!A:A,'SAPD GF as Pct of COSA GF'!C:C)</f>
        <v>1596310579</v>
      </c>
      <c r="M1630" s="19">
        <f t="shared" si="78"/>
        <v>8.9330987262723638E-7</v>
      </c>
    </row>
    <row r="1631" spans="1:13">
      <c r="A1631">
        <v>2021</v>
      </c>
      <c r="B1631" t="s">
        <v>234</v>
      </c>
      <c r="C1631" t="s">
        <v>130</v>
      </c>
      <c r="D1631" t="s">
        <v>139</v>
      </c>
      <c r="F1631" s="65">
        <v>660</v>
      </c>
      <c r="G1631" s="65">
        <f t="shared" si="76"/>
        <v>660</v>
      </c>
      <c r="H1631" s="23">
        <f>ROUND(IF($A1631 ='Inflation Constants Table'!$E$1,E1631,E1631*(_xlfn.XLOOKUP($A1631,'Inflation Constants Table'!$A:$A,'Inflation Constants Table'!$B:$B,0))),0)</f>
        <v>0</v>
      </c>
      <c r="I1631" s="23">
        <f>ROUND(IF($A1631 ='Inflation Constants Table'!$E$1,F1631,F1631*(_xlfn.XLOOKUP($A1631,'Inflation Constants Table'!$A:$A,'Inflation Constants Table'!$B:$B,0))),0)</f>
        <v>818</v>
      </c>
      <c r="J1631" s="23">
        <f>ROUND(IF($A1631 ='Inflation Constants Table'!$E$1,G1631,G1631*(_xlfn.XLOOKUP($A1631,'Inflation Constants Table'!$A:$A,'Inflation Constants Table'!$B:$B,0))),0)</f>
        <v>818</v>
      </c>
      <c r="K1631" s="19">
        <f t="shared" si="77"/>
        <v>0</v>
      </c>
      <c r="L1631" s="73">
        <f>_xlfn.XLOOKUP(A1631,'SAPD GF as Pct of COSA GF'!A:A,'SAPD GF as Pct of COSA GF'!C:C)</f>
        <v>1596310579</v>
      </c>
      <c r="M1631" s="19">
        <f t="shared" si="78"/>
        <v>5.1243160996429127E-7</v>
      </c>
    </row>
    <row r="1632" spans="1:13">
      <c r="A1632">
        <v>2021</v>
      </c>
      <c r="B1632" t="s">
        <v>234</v>
      </c>
      <c r="C1632" t="s">
        <v>130</v>
      </c>
      <c r="D1632" t="s">
        <v>140</v>
      </c>
      <c r="F1632" s="65">
        <v>860</v>
      </c>
      <c r="G1632" s="65">
        <f t="shared" si="76"/>
        <v>860</v>
      </c>
      <c r="H1632" s="23">
        <f>ROUND(IF($A1632 ='Inflation Constants Table'!$E$1,E1632,E1632*(_xlfn.XLOOKUP($A1632,'Inflation Constants Table'!$A:$A,'Inflation Constants Table'!$B:$B,0))),0)</f>
        <v>0</v>
      </c>
      <c r="I1632" s="23">
        <f>ROUND(IF($A1632 ='Inflation Constants Table'!$E$1,F1632,F1632*(_xlfn.XLOOKUP($A1632,'Inflation Constants Table'!$A:$A,'Inflation Constants Table'!$B:$B,0))),0)</f>
        <v>1066</v>
      </c>
      <c r="J1632" s="23">
        <f>ROUND(IF($A1632 ='Inflation Constants Table'!$E$1,G1632,G1632*(_xlfn.XLOOKUP($A1632,'Inflation Constants Table'!$A:$A,'Inflation Constants Table'!$B:$B,0))),0)</f>
        <v>1066</v>
      </c>
      <c r="K1632" s="19">
        <f t="shared" si="77"/>
        <v>0</v>
      </c>
      <c r="L1632" s="73">
        <f>_xlfn.XLOOKUP(A1632,'SAPD GF as Pct of COSA GF'!A:A,'SAPD GF as Pct of COSA GF'!C:C)</f>
        <v>1596310579</v>
      </c>
      <c r="M1632" s="19">
        <f t="shared" si="78"/>
        <v>6.6778984868207148E-7</v>
      </c>
    </row>
    <row r="1633" spans="1:13">
      <c r="A1633">
        <v>2021</v>
      </c>
      <c r="B1633" t="s">
        <v>234</v>
      </c>
      <c r="C1633" t="s">
        <v>130</v>
      </c>
      <c r="D1633" t="s">
        <v>141</v>
      </c>
      <c r="F1633" s="65">
        <v>300</v>
      </c>
      <c r="G1633" s="65">
        <f t="shared" si="76"/>
        <v>300</v>
      </c>
      <c r="H1633" s="23">
        <f>ROUND(IF($A1633 ='Inflation Constants Table'!$E$1,E1633,E1633*(_xlfn.XLOOKUP($A1633,'Inflation Constants Table'!$A:$A,'Inflation Constants Table'!$B:$B,0))),0)</f>
        <v>0</v>
      </c>
      <c r="I1633" s="23">
        <f>ROUND(IF($A1633 ='Inflation Constants Table'!$E$1,F1633,F1633*(_xlfn.XLOOKUP($A1633,'Inflation Constants Table'!$A:$A,'Inflation Constants Table'!$B:$B,0))),0)</f>
        <v>372</v>
      </c>
      <c r="J1633" s="23">
        <f>ROUND(IF($A1633 ='Inflation Constants Table'!$E$1,G1633,G1633*(_xlfn.XLOOKUP($A1633,'Inflation Constants Table'!$A:$A,'Inflation Constants Table'!$B:$B,0))),0)</f>
        <v>372</v>
      </c>
      <c r="K1633" s="19">
        <f t="shared" si="77"/>
        <v>0</v>
      </c>
      <c r="L1633" s="73">
        <f>_xlfn.XLOOKUP(A1633,'SAPD GF as Pct of COSA GF'!A:A,'SAPD GF as Pct of COSA GF'!C:C)</f>
        <v>1596310579</v>
      </c>
      <c r="M1633" s="19">
        <f t="shared" si="78"/>
        <v>2.3303735807667038E-7</v>
      </c>
    </row>
    <row r="1634" spans="1:13">
      <c r="A1634">
        <v>2021</v>
      </c>
      <c r="B1634" t="s">
        <v>234</v>
      </c>
      <c r="C1634" t="s">
        <v>130</v>
      </c>
      <c r="D1634" t="s">
        <v>142</v>
      </c>
      <c r="F1634" s="65">
        <v>102290</v>
      </c>
      <c r="G1634" s="65">
        <f t="shared" si="76"/>
        <v>102290</v>
      </c>
      <c r="H1634" s="23">
        <f>ROUND(IF($A1634 ='Inflation Constants Table'!$E$1,E1634,E1634*(_xlfn.XLOOKUP($A1634,'Inflation Constants Table'!$A:$A,'Inflation Constants Table'!$B:$B,0))),0)</f>
        <v>0</v>
      </c>
      <c r="I1634" s="23">
        <f>ROUND(IF($A1634 ='Inflation Constants Table'!$E$1,F1634,F1634*(_xlfn.XLOOKUP($A1634,'Inflation Constants Table'!$A:$A,'Inflation Constants Table'!$B:$B,0))),0)</f>
        <v>126840</v>
      </c>
      <c r="J1634" s="23">
        <f>ROUND(IF($A1634 ='Inflation Constants Table'!$E$1,G1634,G1634*(_xlfn.XLOOKUP($A1634,'Inflation Constants Table'!$A:$A,'Inflation Constants Table'!$B:$B,0))),0)</f>
        <v>126840</v>
      </c>
      <c r="K1634" s="19">
        <f t="shared" si="77"/>
        <v>0</v>
      </c>
      <c r="L1634" s="73">
        <f>_xlfn.XLOOKUP(A1634,'SAPD GF as Pct of COSA GF'!A:A,'SAPD GF as Pct of COSA GF'!C:C)</f>
        <v>1596310579</v>
      </c>
      <c r="M1634" s="19">
        <f t="shared" si="78"/>
        <v>7.945822177001309E-5</v>
      </c>
    </row>
    <row r="1635" spans="1:13">
      <c r="A1635">
        <v>2021</v>
      </c>
      <c r="B1635" t="s">
        <v>234</v>
      </c>
      <c r="C1635" t="s">
        <v>130</v>
      </c>
      <c r="D1635" t="s">
        <v>143</v>
      </c>
      <c r="F1635" s="65">
        <v>250</v>
      </c>
      <c r="G1635" s="65">
        <f t="shared" si="76"/>
        <v>250</v>
      </c>
      <c r="H1635" s="23">
        <f>ROUND(IF($A1635 ='Inflation Constants Table'!$E$1,E1635,E1635*(_xlfn.XLOOKUP($A1635,'Inflation Constants Table'!$A:$A,'Inflation Constants Table'!$B:$B,0))),0)</f>
        <v>0</v>
      </c>
      <c r="I1635" s="23">
        <f>ROUND(IF($A1635 ='Inflation Constants Table'!$E$1,F1635,F1635*(_xlfn.XLOOKUP($A1635,'Inflation Constants Table'!$A:$A,'Inflation Constants Table'!$B:$B,0))),0)</f>
        <v>310</v>
      </c>
      <c r="J1635" s="23">
        <f>ROUND(IF($A1635 ='Inflation Constants Table'!$E$1,G1635,G1635*(_xlfn.XLOOKUP($A1635,'Inflation Constants Table'!$A:$A,'Inflation Constants Table'!$B:$B,0))),0)</f>
        <v>310</v>
      </c>
      <c r="K1635" s="19">
        <f t="shared" si="77"/>
        <v>0</v>
      </c>
      <c r="L1635" s="73">
        <f>_xlfn.XLOOKUP(A1635,'SAPD GF as Pct of COSA GF'!A:A,'SAPD GF as Pct of COSA GF'!C:C)</f>
        <v>1596310579</v>
      </c>
      <c r="M1635" s="19">
        <f t="shared" si="78"/>
        <v>1.941977983972253E-7</v>
      </c>
    </row>
    <row r="1636" spans="1:13">
      <c r="A1636">
        <v>2021</v>
      </c>
      <c r="B1636" t="s">
        <v>234</v>
      </c>
      <c r="C1636" t="s">
        <v>130</v>
      </c>
      <c r="D1636" t="s">
        <v>145</v>
      </c>
      <c r="F1636" s="65">
        <v>500</v>
      </c>
      <c r="G1636" s="65">
        <f t="shared" si="76"/>
        <v>500</v>
      </c>
      <c r="H1636" s="23">
        <f>ROUND(IF($A1636 ='Inflation Constants Table'!$E$1,E1636,E1636*(_xlfn.XLOOKUP($A1636,'Inflation Constants Table'!$A:$A,'Inflation Constants Table'!$B:$B,0))),0)</f>
        <v>0</v>
      </c>
      <c r="I1636" s="23">
        <f>ROUND(IF($A1636 ='Inflation Constants Table'!$E$1,F1636,F1636*(_xlfn.XLOOKUP($A1636,'Inflation Constants Table'!$A:$A,'Inflation Constants Table'!$B:$B,0))),0)</f>
        <v>620</v>
      </c>
      <c r="J1636" s="23">
        <f>ROUND(IF($A1636 ='Inflation Constants Table'!$E$1,G1636,G1636*(_xlfn.XLOOKUP($A1636,'Inflation Constants Table'!$A:$A,'Inflation Constants Table'!$B:$B,0))),0)</f>
        <v>620</v>
      </c>
      <c r="K1636" s="19">
        <f t="shared" si="77"/>
        <v>0</v>
      </c>
      <c r="L1636" s="73">
        <f>_xlfn.XLOOKUP(A1636,'SAPD GF as Pct of COSA GF'!A:A,'SAPD GF as Pct of COSA GF'!C:C)</f>
        <v>1596310579</v>
      </c>
      <c r="M1636" s="19">
        <f t="shared" si="78"/>
        <v>3.8839559679445059E-7</v>
      </c>
    </row>
    <row r="1637" spans="1:13">
      <c r="A1637">
        <v>2021</v>
      </c>
      <c r="B1637" t="s">
        <v>234</v>
      </c>
      <c r="C1637" t="s">
        <v>130</v>
      </c>
      <c r="D1637" t="s">
        <v>146</v>
      </c>
      <c r="F1637" s="65">
        <v>4200</v>
      </c>
      <c r="G1637" s="65">
        <f t="shared" si="76"/>
        <v>4200</v>
      </c>
      <c r="H1637" s="23">
        <f>ROUND(IF($A1637 ='Inflation Constants Table'!$E$1,E1637,E1637*(_xlfn.XLOOKUP($A1637,'Inflation Constants Table'!$A:$A,'Inflation Constants Table'!$B:$B,0))),0)</f>
        <v>0</v>
      </c>
      <c r="I1637" s="23">
        <f>ROUND(IF($A1637 ='Inflation Constants Table'!$E$1,F1637,F1637*(_xlfn.XLOOKUP($A1637,'Inflation Constants Table'!$A:$A,'Inflation Constants Table'!$B:$B,0))),0)</f>
        <v>5208</v>
      </c>
      <c r="J1637" s="23">
        <f>ROUND(IF($A1637 ='Inflation Constants Table'!$E$1,G1637,G1637*(_xlfn.XLOOKUP($A1637,'Inflation Constants Table'!$A:$A,'Inflation Constants Table'!$B:$B,0))),0)</f>
        <v>5208</v>
      </c>
      <c r="K1637" s="19">
        <f t="shared" si="77"/>
        <v>0</v>
      </c>
      <c r="L1637" s="73">
        <f>_xlfn.XLOOKUP(A1637,'SAPD GF as Pct of COSA GF'!A:A,'SAPD GF as Pct of COSA GF'!C:C)</f>
        <v>1596310579</v>
      </c>
      <c r="M1637" s="19">
        <f t="shared" si="78"/>
        <v>3.2625230130733853E-6</v>
      </c>
    </row>
    <row r="1638" spans="1:13">
      <c r="A1638">
        <v>2021</v>
      </c>
      <c r="B1638" t="s">
        <v>234</v>
      </c>
      <c r="C1638" t="s">
        <v>130</v>
      </c>
      <c r="D1638" t="s">
        <v>147</v>
      </c>
      <c r="F1638" s="65">
        <v>7200</v>
      </c>
      <c r="G1638" s="65">
        <f t="shared" si="76"/>
        <v>7200</v>
      </c>
      <c r="H1638" s="23">
        <f>ROUND(IF($A1638 ='Inflation Constants Table'!$E$1,E1638,E1638*(_xlfn.XLOOKUP($A1638,'Inflation Constants Table'!$A:$A,'Inflation Constants Table'!$B:$B,0))),0)</f>
        <v>0</v>
      </c>
      <c r="I1638" s="23">
        <f>ROUND(IF($A1638 ='Inflation Constants Table'!$E$1,F1638,F1638*(_xlfn.XLOOKUP($A1638,'Inflation Constants Table'!$A:$A,'Inflation Constants Table'!$B:$B,0))),0)</f>
        <v>8928</v>
      </c>
      <c r="J1638" s="23">
        <f>ROUND(IF($A1638 ='Inflation Constants Table'!$E$1,G1638,G1638*(_xlfn.XLOOKUP($A1638,'Inflation Constants Table'!$A:$A,'Inflation Constants Table'!$B:$B,0))),0)</f>
        <v>8928</v>
      </c>
      <c r="K1638" s="19">
        <f t="shared" si="77"/>
        <v>0</v>
      </c>
      <c r="L1638" s="73">
        <f>_xlfn.XLOOKUP(A1638,'SAPD GF as Pct of COSA GF'!A:A,'SAPD GF as Pct of COSA GF'!C:C)</f>
        <v>1596310579</v>
      </c>
      <c r="M1638" s="19">
        <f t="shared" si="78"/>
        <v>5.5928965938400891E-6</v>
      </c>
    </row>
    <row r="1639" spans="1:13">
      <c r="A1639">
        <v>2021</v>
      </c>
      <c r="B1639" t="s">
        <v>234</v>
      </c>
      <c r="C1639" t="s">
        <v>130</v>
      </c>
      <c r="D1639" t="s">
        <v>149</v>
      </c>
      <c r="F1639" s="65">
        <v>240</v>
      </c>
      <c r="G1639" s="65">
        <f t="shared" si="76"/>
        <v>240</v>
      </c>
      <c r="H1639" s="23">
        <f>ROUND(IF($A1639 ='Inflation Constants Table'!$E$1,E1639,E1639*(_xlfn.XLOOKUP($A1639,'Inflation Constants Table'!$A:$A,'Inflation Constants Table'!$B:$B,0))),0)</f>
        <v>0</v>
      </c>
      <c r="I1639" s="23">
        <f>ROUND(IF($A1639 ='Inflation Constants Table'!$E$1,F1639,F1639*(_xlfn.XLOOKUP($A1639,'Inflation Constants Table'!$A:$A,'Inflation Constants Table'!$B:$B,0))),0)</f>
        <v>298</v>
      </c>
      <c r="J1639" s="23">
        <f>ROUND(IF($A1639 ='Inflation Constants Table'!$E$1,G1639,G1639*(_xlfn.XLOOKUP($A1639,'Inflation Constants Table'!$A:$A,'Inflation Constants Table'!$B:$B,0))),0)</f>
        <v>298</v>
      </c>
      <c r="K1639" s="19">
        <f t="shared" si="77"/>
        <v>0</v>
      </c>
      <c r="L1639" s="73">
        <f>_xlfn.XLOOKUP(A1639,'SAPD GF as Pct of COSA GF'!A:A,'SAPD GF as Pct of COSA GF'!C:C)</f>
        <v>1596310579</v>
      </c>
      <c r="M1639" s="19">
        <f t="shared" si="78"/>
        <v>1.8668046426571981E-7</v>
      </c>
    </row>
    <row r="1640" spans="1:13">
      <c r="A1640">
        <v>2021</v>
      </c>
      <c r="B1640" t="s">
        <v>234</v>
      </c>
      <c r="C1640" t="s">
        <v>130</v>
      </c>
      <c r="D1640" t="s">
        <v>150</v>
      </c>
      <c r="F1640" s="65">
        <v>1000</v>
      </c>
      <c r="G1640" s="65">
        <f t="shared" si="76"/>
        <v>1000</v>
      </c>
      <c r="H1640" s="23">
        <f>ROUND(IF($A1640 ='Inflation Constants Table'!$E$1,E1640,E1640*(_xlfn.XLOOKUP($A1640,'Inflation Constants Table'!$A:$A,'Inflation Constants Table'!$B:$B,0))),0)</f>
        <v>0</v>
      </c>
      <c r="I1640" s="23">
        <f>ROUND(IF($A1640 ='Inflation Constants Table'!$E$1,F1640,F1640*(_xlfn.XLOOKUP($A1640,'Inflation Constants Table'!$A:$A,'Inflation Constants Table'!$B:$B,0))),0)</f>
        <v>1240</v>
      </c>
      <c r="J1640" s="23">
        <f>ROUND(IF($A1640 ='Inflation Constants Table'!$E$1,G1640,G1640*(_xlfn.XLOOKUP($A1640,'Inflation Constants Table'!$A:$A,'Inflation Constants Table'!$B:$B,0))),0)</f>
        <v>1240</v>
      </c>
      <c r="K1640" s="19">
        <f t="shared" si="77"/>
        <v>0</v>
      </c>
      <c r="L1640" s="73">
        <f>_xlfn.XLOOKUP(A1640,'SAPD GF as Pct of COSA GF'!A:A,'SAPD GF as Pct of COSA GF'!C:C)</f>
        <v>1596310579</v>
      </c>
      <c r="M1640" s="19">
        <f t="shared" si="78"/>
        <v>7.7679119358890119E-7</v>
      </c>
    </row>
    <row r="1641" spans="1:13">
      <c r="A1641">
        <v>2021</v>
      </c>
      <c r="B1641" t="s">
        <v>234</v>
      </c>
      <c r="C1641" t="s">
        <v>130</v>
      </c>
      <c r="D1641" t="s">
        <v>152</v>
      </c>
      <c r="F1641" s="65">
        <v>250</v>
      </c>
      <c r="G1641" s="65">
        <f t="shared" si="76"/>
        <v>250</v>
      </c>
      <c r="H1641" s="23">
        <f>ROUND(IF($A1641 ='Inflation Constants Table'!$E$1,E1641,E1641*(_xlfn.XLOOKUP($A1641,'Inflation Constants Table'!$A:$A,'Inflation Constants Table'!$B:$B,0))),0)</f>
        <v>0</v>
      </c>
      <c r="I1641" s="23">
        <f>ROUND(IF($A1641 ='Inflation Constants Table'!$E$1,F1641,F1641*(_xlfn.XLOOKUP($A1641,'Inflation Constants Table'!$A:$A,'Inflation Constants Table'!$B:$B,0))),0)</f>
        <v>310</v>
      </c>
      <c r="J1641" s="23">
        <f>ROUND(IF($A1641 ='Inflation Constants Table'!$E$1,G1641,G1641*(_xlfn.XLOOKUP($A1641,'Inflation Constants Table'!$A:$A,'Inflation Constants Table'!$B:$B,0))),0)</f>
        <v>310</v>
      </c>
      <c r="K1641" s="19">
        <f t="shared" si="77"/>
        <v>0</v>
      </c>
      <c r="L1641" s="73">
        <f>_xlfn.XLOOKUP(A1641,'SAPD GF as Pct of COSA GF'!A:A,'SAPD GF as Pct of COSA GF'!C:C)</f>
        <v>1596310579</v>
      </c>
      <c r="M1641" s="19">
        <f t="shared" si="78"/>
        <v>1.941977983972253E-7</v>
      </c>
    </row>
    <row r="1642" spans="1:13">
      <c r="A1642">
        <v>2021</v>
      </c>
      <c r="B1642" t="s">
        <v>234</v>
      </c>
      <c r="C1642" t="s">
        <v>130</v>
      </c>
      <c r="D1642" t="s">
        <v>153</v>
      </c>
      <c r="F1642" s="65">
        <v>6156</v>
      </c>
      <c r="G1642" s="65">
        <f t="shared" si="76"/>
        <v>6156</v>
      </c>
      <c r="H1642" s="23">
        <f>ROUND(IF($A1642 ='Inflation Constants Table'!$E$1,E1642,E1642*(_xlfn.XLOOKUP($A1642,'Inflation Constants Table'!$A:$A,'Inflation Constants Table'!$B:$B,0))),0)</f>
        <v>0</v>
      </c>
      <c r="I1642" s="23">
        <f>ROUND(IF($A1642 ='Inflation Constants Table'!$E$1,F1642,F1642*(_xlfn.XLOOKUP($A1642,'Inflation Constants Table'!$A:$A,'Inflation Constants Table'!$B:$B,0))),0)</f>
        <v>7633</v>
      </c>
      <c r="J1642" s="23">
        <f>ROUND(IF($A1642 ='Inflation Constants Table'!$E$1,G1642,G1642*(_xlfn.XLOOKUP($A1642,'Inflation Constants Table'!$A:$A,'Inflation Constants Table'!$B:$B,0))),0)</f>
        <v>7633</v>
      </c>
      <c r="K1642" s="19">
        <f t="shared" si="77"/>
        <v>0</v>
      </c>
      <c r="L1642" s="73">
        <f>_xlfn.XLOOKUP(A1642,'SAPD GF as Pct of COSA GF'!A:A,'SAPD GF as Pct of COSA GF'!C:C)</f>
        <v>1596310579</v>
      </c>
      <c r="M1642" s="19">
        <f t="shared" si="78"/>
        <v>4.7816509521484538E-6</v>
      </c>
    </row>
    <row r="1643" spans="1:13">
      <c r="A1643">
        <v>2021</v>
      </c>
      <c r="B1643" t="s">
        <v>234</v>
      </c>
      <c r="C1643" t="s">
        <v>130</v>
      </c>
      <c r="D1643" t="s">
        <v>236</v>
      </c>
      <c r="F1643" s="65">
        <v>36</v>
      </c>
      <c r="G1643" s="65">
        <f t="shared" si="76"/>
        <v>36</v>
      </c>
      <c r="H1643" s="23">
        <f>ROUND(IF($A1643 ='Inflation Constants Table'!$E$1,E1643,E1643*(_xlfn.XLOOKUP($A1643,'Inflation Constants Table'!$A:$A,'Inflation Constants Table'!$B:$B,0))),0)</f>
        <v>0</v>
      </c>
      <c r="I1643" s="23">
        <f>ROUND(IF($A1643 ='Inflation Constants Table'!$E$1,F1643,F1643*(_xlfn.XLOOKUP($A1643,'Inflation Constants Table'!$A:$A,'Inflation Constants Table'!$B:$B,0))),0)</f>
        <v>45</v>
      </c>
      <c r="J1643" s="23">
        <f>ROUND(IF($A1643 ='Inflation Constants Table'!$E$1,G1643,G1643*(_xlfn.XLOOKUP($A1643,'Inflation Constants Table'!$A:$A,'Inflation Constants Table'!$B:$B,0))),0)</f>
        <v>45</v>
      </c>
      <c r="K1643" s="19">
        <f t="shared" si="77"/>
        <v>0</v>
      </c>
      <c r="L1643" s="73">
        <f>_xlfn.XLOOKUP(A1643,'SAPD GF as Pct of COSA GF'!A:A,'SAPD GF as Pct of COSA GF'!C:C)</f>
        <v>1596310579</v>
      </c>
      <c r="M1643" s="19">
        <f t="shared" si="78"/>
        <v>2.8190002993145608E-8</v>
      </c>
    </row>
    <row r="1644" spans="1:13">
      <c r="A1644">
        <v>2021</v>
      </c>
      <c r="B1644" t="s">
        <v>234</v>
      </c>
      <c r="C1644" t="s">
        <v>130</v>
      </c>
      <c r="D1644" t="s">
        <v>156</v>
      </c>
      <c r="F1644" s="65">
        <v>5375</v>
      </c>
      <c r="G1644" s="65">
        <f t="shared" si="76"/>
        <v>5375</v>
      </c>
      <c r="H1644" s="23">
        <f>ROUND(IF($A1644 ='Inflation Constants Table'!$E$1,E1644,E1644*(_xlfn.XLOOKUP($A1644,'Inflation Constants Table'!$A:$A,'Inflation Constants Table'!$B:$B,0))),0)</f>
        <v>0</v>
      </c>
      <c r="I1644" s="23">
        <f>ROUND(IF($A1644 ='Inflation Constants Table'!$E$1,F1644,F1644*(_xlfn.XLOOKUP($A1644,'Inflation Constants Table'!$A:$A,'Inflation Constants Table'!$B:$B,0))),0)</f>
        <v>6665</v>
      </c>
      <c r="J1644" s="23">
        <f>ROUND(IF($A1644 ='Inflation Constants Table'!$E$1,G1644,G1644*(_xlfn.XLOOKUP($A1644,'Inflation Constants Table'!$A:$A,'Inflation Constants Table'!$B:$B,0))),0)</f>
        <v>6665</v>
      </c>
      <c r="K1644" s="19">
        <f t="shared" si="77"/>
        <v>0</v>
      </c>
      <c r="L1644" s="73">
        <f>_xlfn.XLOOKUP(A1644,'SAPD GF as Pct of COSA GF'!A:A,'SAPD GF as Pct of COSA GF'!C:C)</f>
        <v>1596310579</v>
      </c>
      <c r="M1644" s="19">
        <f t="shared" si="78"/>
        <v>4.1752526655403437E-6</v>
      </c>
    </row>
    <row r="1645" spans="1:13">
      <c r="A1645">
        <v>2021</v>
      </c>
      <c r="B1645" t="s">
        <v>234</v>
      </c>
      <c r="C1645" t="s">
        <v>159</v>
      </c>
      <c r="D1645" t="s">
        <v>164</v>
      </c>
      <c r="F1645" s="65">
        <v>3700</v>
      </c>
      <c r="G1645" s="65">
        <f t="shared" si="76"/>
        <v>3700</v>
      </c>
      <c r="H1645" s="23">
        <f>ROUND(IF($A1645 ='Inflation Constants Table'!$E$1,E1645,E1645*(_xlfn.XLOOKUP($A1645,'Inflation Constants Table'!$A:$A,'Inflation Constants Table'!$B:$B,0))),0)</f>
        <v>0</v>
      </c>
      <c r="I1645" s="23">
        <f>ROUND(IF($A1645 ='Inflation Constants Table'!$E$1,F1645,F1645*(_xlfn.XLOOKUP($A1645,'Inflation Constants Table'!$A:$A,'Inflation Constants Table'!$B:$B,0))),0)</f>
        <v>4588</v>
      </c>
      <c r="J1645" s="23">
        <f>ROUND(IF($A1645 ='Inflation Constants Table'!$E$1,G1645,G1645*(_xlfn.XLOOKUP($A1645,'Inflation Constants Table'!$A:$A,'Inflation Constants Table'!$B:$B,0))),0)</f>
        <v>4588</v>
      </c>
      <c r="K1645" s="19">
        <f t="shared" si="77"/>
        <v>0</v>
      </c>
      <c r="L1645" s="73">
        <f>_xlfn.XLOOKUP(A1645,'SAPD GF as Pct of COSA GF'!A:A,'SAPD GF as Pct of COSA GF'!C:C)</f>
        <v>1596310579</v>
      </c>
      <c r="M1645" s="19">
        <f t="shared" si="78"/>
        <v>2.8741274162789344E-6</v>
      </c>
    </row>
    <row r="1646" spans="1:13">
      <c r="A1646">
        <v>2021</v>
      </c>
      <c r="B1646" t="s">
        <v>234</v>
      </c>
      <c r="C1646" t="s">
        <v>159</v>
      </c>
      <c r="D1646" t="s">
        <v>165</v>
      </c>
      <c r="F1646" s="65">
        <v>500</v>
      </c>
      <c r="G1646" s="65">
        <f t="shared" si="76"/>
        <v>500</v>
      </c>
      <c r="H1646" s="23">
        <f>ROUND(IF($A1646 ='Inflation Constants Table'!$E$1,E1646,E1646*(_xlfn.XLOOKUP($A1646,'Inflation Constants Table'!$A:$A,'Inflation Constants Table'!$B:$B,0))),0)</f>
        <v>0</v>
      </c>
      <c r="I1646" s="23">
        <f>ROUND(IF($A1646 ='Inflation Constants Table'!$E$1,F1646,F1646*(_xlfn.XLOOKUP($A1646,'Inflation Constants Table'!$A:$A,'Inflation Constants Table'!$B:$B,0))),0)</f>
        <v>620</v>
      </c>
      <c r="J1646" s="23">
        <f>ROUND(IF($A1646 ='Inflation Constants Table'!$E$1,G1646,G1646*(_xlfn.XLOOKUP($A1646,'Inflation Constants Table'!$A:$A,'Inflation Constants Table'!$B:$B,0))),0)</f>
        <v>620</v>
      </c>
      <c r="K1646" s="19">
        <f t="shared" si="77"/>
        <v>0</v>
      </c>
      <c r="L1646" s="73">
        <f>_xlfn.XLOOKUP(A1646,'SAPD GF as Pct of COSA GF'!A:A,'SAPD GF as Pct of COSA GF'!C:C)</f>
        <v>1596310579</v>
      </c>
      <c r="M1646" s="19">
        <f t="shared" si="78"/>
        <v>3.8839559679445059E-7</v>
      </c>
    </row>
    <row r="1647" spans="1:13">
      <c r="A1647">
        <v>2021</v>
      </c>
      <c r="B1647" t="s">
        <v>234</v>
      </c>
      <c r="C1647" t="s">
        <v>159</v>
      </c>
      <c r="D1647" t="s">
        <v>166</v>
      </c>
      <c r="F1647" s="65">
        <v>35663</v>
      </c>
      <c r="G1647" s="65">
        <f t="shared" si="76"/>
        <v>35663</v>
      </c>
      <c r="H1647" s="23">
        <f>ROUND(IF($A1647 ='Inflation Constants Table'!$E$1,E1647,E1647*(_xlfn.XLOOKUP($A1647,'Inflation Constants Table'!$A:$A,'Inflation Constants Table'!$B:$B,0))),0)</f>
        <v>0</v>
      </c>
      <c r="I1647" s="23">
        <f>ROUND(IF($A1647 ='Inflation Constants Table'!$E$1,F1647,F1647*(_xlfn.XLOOKUP($A1647,'Inflation Constants Table'!$A:$A,'Inflation Constants Table'!$B:$B,0))),0)</f>
        <v>44222</v>
      </c>
      <c r="J1647" s="23">
        <f>ROUND(IF($A1647 ='Inflation Constants Table'!$E$1,G1647,G1647*(_xlfn.XLOOKUP($A1647,'Inflation Constants Table'!$A:$A,'Inflation Constants Table'!$B:$B,0))),0)</f>
        <v>44222</v>
      </c>
      <c r="K1647" s="19">
        <f t="shared" si="77"/>
        <v>0</v>
      </c>
      <c r="L1647" s="73">
        <f>_xlfn.XLOOKUP(A1647,'SAPD GF as Pct of COSA GF'!A:A,'SAPD GF as Pct of COSA GF'!C:C)</f>
        <v>1596310579</v>
      </c>
      <c r="M1647" s="19">
        <f t="shared" si="78"/>
        <v>2.7702629163619668E-5</v>
      </c>
    </row>
    <row r="1648" spans="1:13">
      <c r="A1648">
        <v>2021</v>
      </c>
      <c r="B1648" t="s">
        <v>234</v>
      </c>
      <c r="C1648" t="s">
        <v>159</v>
      </c>
      <c r="D1648" t="s">
        <v>167</v>
      </c>
      <c r="F1648" s="65">
        <v>744</v>
      </c>
      <c r="G1648" s="65">
        <f t="shared" si="76"/>
        <v>744</v>
      </c>
      <c r="H1648" s="23">
        <f>ROUND(IF($A1648 ='Inflation Constants Table'!$E$1,E1648,E1648*(_xlfn.XLOOKUP($A1648,'Inflation Constants Table'!$A:$A,'Inflation Constants Table'!$B:$B,0))),0)</f>
        <v>0</v>
      </c>
      <c r="I1648" s="23">
        <f>ROUND(IF($A1648 ='Inflation Constants Table'!$E$1,F1648,F1648*(_xlfn.XLOOKUP($A1648,'Inflation Constants Table'!$A:$A,'Inflation Constants Table'!$B:$B,0))),0)</f>
        <v>923</v>
      </c>
      <c r="J1648" s="23">
        <f>ROUND(IF($A1648 ='Inflation Constants Table'!$E$1,G1648,G1648*(_xlfn.XLOOKUP($A1648,'Inflation Constants Table'!$A:$A,'Inflation Constants Table'!$B:$B,0))),0)</f>
        <v>923</v>
      </c>
      <c r="K1648" s="19">
        <f t="shared" si="77"/>
        <v>0</v>
      </c>
      <c r="L1648" s="73">
        <f>_xlfn.XLOOKUP(A1648,'SAPD GF as Pct of COSA GF'!A:A,'SAPD GF as Pct of COSA GF'!C:C)</f>
        <v>1596310579</v>
      </c>
      <c r="M1648" s="19">
        <f t="shared" si="78"/>
        <v>5.7820828361496435E-7</v>
      </c>
    </row>
    <row r="1649" spans="1:13">
      <c r="A1649">
        <v>2021</v>
      </c>
      <c r="B1649" t="s">
        <v>234</v>
      </c>
      <c r="C1649" t="s">
        <v>159</v>
      </c>
      <c r="D1649" t="s">
        <v>168</v>
      </c>
      <c r="F1649" s="65">
        <v>2472</v>
      </c>
      <c r="G1649" s="65">
        <f t="shared" si="76"/>
        <v>2472</v>
      </c>
      <c r="H1649" s="23">
        <f>ROUND(IF($A1649 ='Inflation Constants Table'!$E$1,E1649,E1649*(_xlfn.XLOOKUP($A1649,'Inflation Constants Table'!$A:$A,'Inflation Constants Table'!$B:$B,0))),0)</f>
        <v>0</v>
      </c>
      <c r="I1649" s="23">
        <f>ROUND(IF($A1649 ='Inflation Constants Table'!$E$1,F1649,F1649*(_xlfn.XLOOKUP($A1649,'Inflation Constants Table'!$A:$A,'Inflation Constants Table'!$B:$B,0))),0)</f>
        <v>3065</v>
      </c>
      <c r="J1649" s="23">
        <f>ROUND(IF($A1649 ='Inflation Constants Table'!$E$1,G1649,G1649*(_xlfn.XLOOKUP($A1649,'Inflation Constants Table'!$A:$A,'Inflation Constants Table'!$B:$B,0))),0)</f>
        <v>3065</v>
      </c>
      <c r="K1649" s="19">
        <f t="shared" si="77"/>
        <v>0</v>
      </c>
      <c r="L1649" s="73">
        <f>_xlfn.XLOOKUP(A1649,'SAPD GF as Pct of COSA GF'!A:A,'SAPD GF as Pct of COSA GF'!C:C)</f>
        <v>1596310579</v>
      </c>
      <c r="M1649" s="19">
        <f t="shared" si="78"/>
        <v>1.9200524260886954E-6</v>
      </c>
    </row>
    <row r="1650" spans="1:13">
      <c r="A1650">
        <v>2021</v>
      </c>
      <c r="B1650" t="s">
        <v>234</v>
      </c>
      <c r="C1650" t="s">
        <v>159</v>
      </c>
      <c r="D1650" t="s">
        <v>170</v>
      </c>
      <c r="F1650" s="65"/>
      <c r="G1650" s="65">
        <f t="shared" si="76"/>
        <v>0</v>
      </c>
      <c r="H1650" s="23">
        <f>ROUND(IF($A1650 ='Inflation Constants Table'!$E$1,E1650,E1650*(_xlfn.XLOOKUP($A1650,'Inflation Constants Table'!$A:$A,'Inflation Constants Table'!$B:$B,0))),0)</f>
        <v>0</v>
      </c>
      <c r="I1650" s="23">
        <f>ROUND(IF($A1650 ='Inflation Constants Table'!$E$1,F1650,F1650*(_xlfn.XLOOKUP($A1650,'Inflation Constants Table'!$A:$A,'Inflation Constants Table'!$B:$B,0))),0)</f>
        <v>0</v>
      </c>
      <c r="J1650" s="23">
        <f>ROUND(IF($A1650 ='Inflation Constants Table'!$E$1,G1650,G1650*(_xlfn.XLOOKUP($A1650,'Inflation Constants Table'!$A:$A,'Inflation Constants Table'!$B:$B,0))),0)</f>
        <v>0</v>
      </c>
      <c r="K1650" s="19">
        <f t="shared" si="77"/>
        <v>0</v>
      </c>
      <c r="L1650" s="73">
        <f>_xlfn.XLOOKUP(A1650,'SAPD GF as Pct of COSA GF'!A:A,'SAPD GF as Pct of COSA GF'!C:C)</f>
        <v>1596310579</v>
      </c>
      <c r="M1650" s="19">
        <f t="shared" si="78"/>
        <v>0</v>
      </c>
    </row>
    <row r="1651" spans="1:13">
      <c r="A1651">
        <v>2021</v>
      </c>
      <c r="B1651" t="s">
        <v>234</v>
      </c>
      <c r="C1651" t="s">
        <v>159</v>
      </c>
      <c r="D1651" t="s">
        <v>172</v>
      </c>
      <c r="F1651" s="65">
        <v>18058</v>
      </c>
      <c r="G1651" s="65">
        <f t="shared" si="76"/>
        <v>18058</v>
      </c>
      <c r="H1651" s="23">
        <f>ROUND(IF($A1651 ='Inflation Constants Table'!$E$1,E1651,E1651*(_xlfn.XLOOKUP($A1651,'Inflation Constants Table'!$A:$A,'Inflation Constants Table'!$B:$B,0))),0)</f>
        <v>0</v>
      </c>
      <c r="I1651" s="23">
        <f>ROUND(IF($A1651 ='Inflation Constants Table'!$E$1,F1651,F1651*(_xlfn.XLOOKUP($A1651,'Inflation Constants Table'!$A:$A,'Inflation Constants Table'!$B:$B,0))),0)</f>
        <v>22392</v>
      </c>
      <c r="J1651" s="23">
        <f>ROUND(IF($A1651 ='Inflation Constants Table'!$E$1,G1651,G1651*(_xlfn.XLOOKUP($A1651,'Inflation Constants Table'!$A:$A,'Inflation Constants Table'!$B:$B,0))),0)</f>
        <v>22392</v>
      </c>
      <c r="K1651" s="19">
        <f t="shared" si="77"/>
        <v>0</v>
      </c>
      <c r="L1651" s="73">
        <f>_xlfn.XLOOKUP(A1651,'SAPD GF as Pct of COSA GF'!A:A,'SAPD GF as Pct of COSA GF'!C:C)</f>
        <v>1596310579</v>
      </c>
      <c r="M1651" s="19">
        <f t="shared" si="78"/>
        <v>1.4027345489389255E-5</v>
      </c>
    </row>
    <row r="1652" spans="1:13">
      <c r="A1652">
        <v>2021</v>
      </c>
      <c r="B1652" t="s">
        <v>234</v>
      </c>
      <c r="C1652" t="s">
        <v>159</v>
      </c>
      <c r="D1652" t="s">
        <v>173</v>
      </c>
      <c r="F1652" s="65">
        <v>22428</v>
      </c>
      <c r="G1652" s="65">
        <f t="shared" si="76"/>
        <v>22428</v>
      </c>
      <c r="H1652" s="23">
        <f>ROUND(IF($A1652 ='Inflation Constants Table'!$E$1,E1652,E1652*(_xlfn.XLOOKUP($A1652,'Inflation Constants Table'!$A:$A,'Inflation Constants Table'!$B:$B,0))),0)</f>
        <v>0</v>
      </c>
      <c r="I1652" s="23">
        <f>ROUND(IF($A1652 ='Inflation Constants Table'!$E$1,F1652,F1652*(_xlfn.XLOOKUP($A1652,'Inflation Constants Table'!$A:$A,'Inflation Constants Table'!$B:$B,0))),0)</f>
        <v>27811</v>
      </c>
      <c r="J1652" s="23">
        <f>ROUND(IF($A1652 ='Inflation Constants Table'!$E$1,G1652,G1652*(_xlfn.XLOOKUP($A1652,'Inflation Constants Table'!$A:$A,'Inflation Constants Table'!$B:$B,0))),0)</f>
        <v>27811</v>
      </c>
      <c r="K1652" s="19">
        <f t="shared" si="77"/>
        <v>0</v>
      </c>
      <c r="L1652" s="73">
        <f>_xlfn.XLOOKUP(A1652,'SAPD GF as Pct of COSA GF'!A:A,'SAPD GF as Pct of COSA GF'!C:C)</f>
        <v>1596310579</v>
      </c>
      <c r="M1652" s="19">
        <f t="shared" si="78"/>
        <v>1.7422048294274945E-5</v>
      </c>
    </row>
    <row r="1653" spans="1:13">
      <c r="A1653">
        <v>2021</v>
      </c>
      <c r="B1653" t="s">
        <v>234</v>
      </c>
      <c r="C1653" t="s">
        <v>159</v>
      </c>
      <c r="D1653" t="s">
        <v>175</v>
      </c>
      <c r="F1653" s="65">
        <v>5150</v>
      </c>
      <c r="G1653" s="65">
        <f t="shared" si="76"/>
        <v>5150</v>
      </c>
      <c r="H1653" s="23">
        <f>ROUND(IF($A1653 ='Inflation Constants Table'!$E$1,E1653,E1653*(_xlfn.XLOOKUP($A1653,'Inflation Constants Table'!$A:$A,'Inflation Constants Table'!$B:$B,0))),0)</f>
        <v>0</v>
      </c>
      <c r="I1653" s="23">
        <f>ROUND(IF($A1653 ='Inflation Constants Table'!$E$1,F1653,F1653*(_xlfn.XLOOKUP($A1653,'Inflation Constants Table'!$A:$A,'Inflation Constants Table'!$B:$B,0))),0)</f>
        <v>6386</v>
      </c>
      <c r="J1653" s="23">
        <f>ROUND(IF($A1653 ='Inflation Constants Table'!$E$1,G1653,G1653*(_xlfn.XLOOKUP($A1653,'Inflation Constants Table'!$A:$A,'Inflation Constants Table'!$B:$B,0))),0)</f>
        <v>6386</v>
      </c>
      <c r="K1653" s="19">
        <f t="shared" si="77"/>
        <v>0</v>
      </c>
      <c r="L1653" s="73">
        <f>_xlfn.XLOOKUP(A1653,'SAPD GF as Pct of COSA GF'!A:A,'SAPD GF as Pct of COSA GF'!C:C)</f>
        <v>1596310579</v>
      </c>
      <c r="M1653" s="19">
        <f t="shared" si="78"/>
        <v>4.0004746469828409E-6</v>
      </c>
    </row>
    <row r="1654" spans="1:13">
      <c r="A1654">
        <v>2021</v>
      </c>
      <c r="B1654" t="s">
        <v>234</v>
      </c>
      <c r="C1654" t="s">
        <v>177</v>
      </c>
      <c r="D1654" t="s">
        <v>180</v>
      </c>
      <c r="F1654" s="65">
        <v>0</v>
      </c>
      <c r="G1654" s="65">
        <f t="shared" si="76"/>
        <v>0</v>
      </c>
      <c r="H1654" s="23">
        <f>ROUND(IF($A1654 ='Inflation Constants Table'!$E$1,E1654,E1654*(_xlfn.XLOOKUP($A1654,'Inflation Constants Table'!$A:$A,'Inflation Constants Table'!$B:$B,0))),0)</f>
        <v>0</v>
      </c>
      <c r="I1654" s="23">
        <f>ROUND(IF($A1654 ='Inflation Constants Table'!$E$1,F1654,F1654*(_xlfn.XLOOKUP($A1654,'Inflation Constants Table'!$A:$A,'Inflation Constants Table'!$B:$B,0))),0)</f>
        <v>0</v>
      </c>
      <c r="J1654" s="23">
        <f>ROUND(IF($A1654 ='Inflation Constants Table'!$E$1,G1654,G1654*(_xlfn.XLOOKUP($A1654,'Inflation Constants Table'!$A:$A,'Inflation Constants Table'!$B:$B,0))),0)</f>
        <v>0</v>
      </c>
      <c r="K1654" s="19">
        <f t="shared" si="77"/>
        <v>0</v>
      </c>
      <c r="L1654" s="73">
        <f>_xlfn.XLOOKUP(A1654,'SAPD GF as Pct of COSA GF'!A:A,'SAPD GF as Pct of COSA GF'!C:C)</f>
        <v>1596310579</v>
      </c>
      <c r="M1654" s="19">
        <f t="shared" si="78"/>
        <v>0</v>
      </c>
    </row>
    <row r="1655" spans="1:13">
      <c r="A1655">
        <v>2021</v>
      </c>
      <c r="B1655" t="s">
        <v>234</v>
      </c>
      <c r="C1655" t="s">
        <v>177</v>
      </c>
      <c r="D1655" t="s">
        <v>181</v>
      </c>
      <c r="F1655" s="65">
        <v>721</v>
      </c>
      <c r="G1655" s="65">
        <f t="shared" si="76"/>
        <v>721</v>
      </c>
      <c r="H1655" s="23">
        <f>ROUND(IF($A1655 ='Inflation Constants Table'!$E$1,E1655,E1655*(_xlfn.XLOOKUP($A1655,'Inflation Constants Table'!$A:$A,'Inflation Constants Table'!$B:$B,0))),0)</f>
        <v>0</v>
      </c>
      <c r="I1655" s="23">
        <f>ROUND(IF($A1655 ='Inflation Constants Table'!$E$1,F1655,F1655*(_xlfn.XLOOKUP($A1655,'Inflation Constants Table'!$A:$A,'Inflation Constants Table'!$B:$B,0))),0)</f>
        <v>894</v>
      </c>
      <c r="J1655" s="23">
        <f>ROUND(IF($A1655 ='Inflation Constants Table'!$E$1,G1655,G1655*(_xlfn.XLOOKUP($A1655,'Inflation Constants Table'!$A:$A,'Inflation Constants Table'!$B:$B,0))),0)</f>
        <v>894</v>
      </c>
      <c r="K1655" s="19">
        <f t="shared" si="77"/>
        <v>0</v>
      </c>
      <c r="L1655" s="73">
        <f>_xlfn.XLOOKUP(A1655,'SAPD GF as Pct of COSA GF'!A:A,'SAPD GF as Pct of COSA GF'!C:C)</f>
        <v>1596310579</v>
      </c>
      <c r="M1655" s="19">
        <f t="shared" si="78"/>
        <v>5.6004139279715938E-7</v>
      </c>
    </row>
    <row r="1656" spans="1:13">
      <c r="A1656">
        <v>2021</v>
      </c>
      <c r="B1656" t="s">
        <v>234</v>
      </c>
      <c r="C1656" t="s">
        <v>177</v>
      </c>
      <c r="D1656" t="s">
        <v>182</v>
      </c>
      <c r="F1656" s="65">
        <v>5328</v>
      </c>
      <c r="G1656" s="65">
        <f t="shared" si="76"/>
        <v>5328</v>
      </c>
      <c r="H1656" s="23">
        <f>ROUND(IF($A1656 ='Inflation Constants Table'!$E$1,E1656,E1656*(_xlfn.XLOOKUP($A1656,'Inflation Constants Table'!$A:$A,'Inflation Constants Table'!$B:$B,0))),0)</f>
        <v>0</v>
      </c>
      <c r="I1656" s="23">
        <f>ROUND(IF($A1656 ='Inflation Constants Table'!$E$1,F1656,F1656*(_xlfn.XLOOKUP($A1656,'Inflation Constants Table'!$A:$A,'Inflation Constants Table'!$B:$B,0))),0)</f>
        <v>6607</v>
      </c>
      <c r="J1656" s="23">
        <f>ROUND(IF($A1656 ='Inflation Constants Table'!$E$1,G1656,G1656*(_xlfn.XLOOKUP($A1656,'Inflation Constants Table'!$A:$A,'Inflation Constants Table'!$B:$B,0))),0)</f>
        <v>6607</v>
      </c>
      <c r="K1656" s="19">
        <f t="shared" si="77"/>
        <v>0</v>
      </c>
      <c r="L1656" s="73">
        <f>_xlfn.XLOOKUP(A1656,'SAPD GF as Pct of COSA GF'!A:A,'SAPD GF as Pct of COSA GF'!C:C)</f>
        <v>1596310579</v>
      </c>
      <c r="M1656" s="19">
        <f t="shared" si="78"/>
        <v>4.138918883904734E-6</v>
      </c>
    </row>
    <row r="1657" spans="1:13">
      <c r="A1657">
        <v>2021</v>
      </c>
      <c r="B1657" t="s">
        <v>234</v>
      </c>
      <c r="C1657" t="s">
        <v>177</v>
      </c>
      <c r="D1657" t="s">
        <v>183</v>
      </c>
      <c r="F1657" s="65">
        <v>1945</v>
      </c>
      <c r="G1657" s="65">
        <f t="shared" si="76"/>
        <v>1945</v>
      </c>
      <c r="H1657" s="23">
        <f>ROUND(IF($A1657 ='Inflation Constants Table'!$E$1,E1657,E1657*(_xlfn.XLOOKUP($A1657,'Inflation Constants Table'!$A:$A,'Inflation Constants Table'!$B:$B,0))),0)</f>
        <v>0</v>
      </c>
      <c r="I1657" s="23">
        <f>ROUND(IF($A1657 ='Inflation Constants Table'!$E$1,F1657,F1657*(_xlfn.XLOOKUP($A1657,'Inflation Constants Table'!$A:$A,'Inflation Constants Table'!$B:$B,0))),0)</f>
        <v>2412</v>
      </c>
      <c r="J1657" s="23">
        <f>ROUND(IF($A1657 ='Inflation Constants Table'!$E$1,G1657,G1657*(_xlfn.XLOOKUP($A1657,'Inflation Constants Table'!$A:$A,'Inflation Constants Table'!$B:$B,0))),0)</f>
        <v>2412</v>
      </c>
      <c r="K1657" s="19">
        <f t="shared" si="77"/>
        <v>0</v>
      </c>
      <c r="L1657" s="73">
        <f>_xlfn.XLOOKUP(A1657,'SAPD GF as Pct of COSA GF'!A:A,'SAPD GF as Pct of COSA GF'!C:C)</f>
        <v>1596310579</v>
      </c>
      <c r="M1657" s="19">
        <f t="shared" si="78"/>
        <v>1.5109841604326047E-6</v>
      </c>
    </row>
    <row r="1658" spans="1:13">
      <c r="A1658">
        <v>2021</v>
      </c>
      <c r="B1658" t="s">
        <v>234</v>
      </c>
      <c r="C1658" t="s">
        <v>177</v>
      </c>
      <c r="D1658" t="s">
        <v>184</v>
      </c>
      <c r="F1658" s="65">
        <v>4538</v>
      </c>
      <c r="G1658" s="65">
        <f t="shared" si="76"/>
        <v>4538</v>
      </c>
      <c r="H1658" s="23">
        <f>ROUND(IF($A1658 ='Inflation Constants Table'!$E$1,E1658,E1658*(_xlfn.XLOOKUP($A1658,'Inflation Constants Table'!$A:$A,'Inflation Constants Table'!$B:$B,0))),0)</f>
        <v>0</v>
      </c>
      <c r="I1658" s="23">
        <f>ROUND(IF($A1658 ='Inflation Constants Table'!$E$1,F1658,F1658*(_xlfn.XLOOKUP($A1658,'Inflation Constants Table'!$A:$A,'Inflation Constants Table'!$B:$B,0))),0)</f>
        <v>5627</v>
      </c>
      <c r="J1658" s="23">
        <f>ROUND(IF($A1658 ='Inflation Constants Table'!$E$1,G1658,G1658*(_xlfn.XLOOKUP($A1658,'Inflation Constants Table'!$A:$A,'Inflation Constants Table'!$B:$B,0))),0)</f>
        <v>5627</v>
      </c>
      <c r="K1658" s="19">
        <f t="shared" si="77"/>
        <v>0</v>
      </c>
      <c r="L1658" s="73">
        <f>_xlfn.XLOOKUP(A1658,'SAPD GF as Pct of COSA GF'!A:A,'SAPD GF as Pct of COSA GF'!C:C)</f>
        <v>1596310579</v>
      </c>
      <c r="M1658" s="19">
        <f t="shared" si="78"/>
        <v>3.5250032631651187E-6</v>
      </c>
    </row>
    <row r="1659" spans="1:13">
      <c r="A1659">
        <v>2021</v>
      </c>
      <c r="B1659" t="s">
        <v>234</v>
      </c>
      <c r="C1659" t="s">
        <v>177</v>
      </c>
      <c r="D1659" t="s">
        <v>185</v>
      </c>
      <c r="F1659" s="65">
        <v>355617</v>
      </c>
      <c r="G1659" s="65">
        <f t="shared" si="76"/>
        <v>355617</v>
      </c>
      <c r="H1659" s="23">
        <f>ROUND(IF($A1659 ='Inflation Constants Table'!$E$1,E1659,E1659*(_xlfn.XLOOKUP($A1659,'Inflation Constants Table'!$A:$A,'Inflation Constants Table'!$B:$B,0))),0)</f>
        <v>0</v>
      </c>
      <c r="I1659" s="23">
        <f>ROUND(IF($A1659 ='Inflation Constants Table'!$E$1,F1659,F1659*(_xlfn.XLOOKUP($A1659,'Inflation Constants Table'!$A:$A,'Inflation Constants Table'!$B:$B,0))),0)</f>
        <v>440965</v>
      </c>
      <c r="J1659" s="23">
        <f>ROUND(IF($A1659 ='Inflation Constants Table'!$E$1,G1659,G1659*(_xlfn.XLOOKUP($A1659,'Inflation Constants Table'!$A:$A,'Inflation Constants Table'!$B:$B,0))),0)</f>
        <v>440965</v>
      </c>
      <c r="K1659" s="19">
        <f t="shared" si="77"/>
        <v>0</v>
      </c>
      <c r="L1659" s="73">
        <f>_xlfn.XLOOKUP(A1659,'SAPD GF as Pct of COSA GF'!A:A,'SAPD GF as Pct of COSA GF'!C:C)</f>
        <v>1596310579</v>
      </c>
      <c r="M1659" s="19">
        <f t="shared" si="78"/>
        <v>2.7624010377494342E-4</v>
      </c>
    </row>
    <row r="1660" spans="1:13">
      <c r="A1660">
        <v>2021</v>
      </c>
      <c r="B1660" t="s">
        <v>234</v>
      </c>
      <c r="C1660" t="s">
        <v>177</v>
      </c>
      <c r="D1660" t="s">
        <v>193</v>
      </c>
      <c r="F1660" s="65">
        <v>1819</v>
      </c>
      <c r="G1660" s="65">
        <f t="shared" si="76"/>
        <v>1819</v>
      </c>
      <c r="H1660" s="23">
        <f>ROUND(IF($A1660 ='Inflation Constants Table'!$E$1,E1660,E1660*(_xlfn.XLOOKUP($A1660,'Inflation Constants Table'!$A:$A,'Inflation Constants Table'!$B:$B,0))),0)</f>
        <v>0</v>
      </c>
      <c r="I1660" s="23">
        <f>ROUND(IF($A1660 ='Inflation Constants Table'!$E$1,F1660,F1660*(_xlfn.XLOOKUP($A1660,'Inflation Constants Table'!$A:$A,'Inflation Constants Table'!$B:$B,0))),0)</f>
        <v>2256</v>
      </c>
      <c r="J1660" s="23">
        <f>ROUND(IF($A1660 ='Inflation Constants Table'!$E$1,G1660,G1660*(_xlfn.XLOOKUP($A1660,'Inflation Constants Table'!$A:$A,'Inflation Constants Table'!$B:$B,0))),0)</f>
        <v>2256</v>
      </c>
      <c r="K1660" s="19">
        <f t="shared" si="77"/>
        <v>0</v>
      </c>
      <c r="L1660" s="73">
        <f>_xlfn.XLOOKUP(A1660,'SAPD GF as Pct of COSA GF'!A:A,'SAPD GF as Pct of COSA GF'!C:C)</f>
        <v>1596310579</v>
      </c>
      <c r="M1660" s="19">
        <f t="shared" si="78"/>
        <v>1.4132588167230332E-6</v>
      </c>
    </row>
    <row r="1661" spans="1:13">
      <c r="A1661">
        <v>2021</v>
      </c>
      <c r="B1661" t="s">
        <v>234</v>
      </c>
      <c r="C1661" t="s">
        <v>177</v>
      </c>
      <c r="D1661" t="s">
        <v>194</v>
      </c>
      <c r="F1661" s="65">
        <v>0</v>
      </c>
      <c r="G1661" s="65">
        <f t="shared" si="76"/>
        <v>0</v>
      </c>
      <c r="H1661" s="23">
        <f>ROUND(IF($A1661 ='Inflation Constants Table'!$E$1,E1661,E1661*(_xlfn.XLOOKUP($A1661,'Inflation Constants Table'!$A:$A,'Inflation Constants Table'!$B:$B,0))),0)</f>
        <v>0</v>
      </c>
      <c r="I1661" s="23">
        <f>ROUND(IF($A1661 ='Inflation Constants Table'!$E$1,F1661,F1661*(_xlfn.XLOOKUP($A1661,'Inflation Constants Table'!$A:$A,'Inflation Constants Table'!$B:$B,0))),0)</f>
        <v>0</v>
      </c>
      <c r="J1661" s="23">
        <f>ROUND(IF($A1661 ='Inflation Constants Table'!$E$1,G1661,G1661*(_xlfn.XLOOKUP($A1661,'Inflation Constants Table'!$A:$A,'Inflation Constants Table'!$B:$B,0))),0)</f>
        <v>0</v>
      </c>
      <c r="K1661" s="19">
        <f t="shared" si="77"/>
        <v>0</v>
      </c>
      <c r="L1661" s="73">
        <f>_xlfn.XLOOKUP(A1661,'SAPD GF as Pct of COSA GF'!A:A,'SAPD GF as Pct of COSA GF'!C:C)</f>
        <v>1596310579</v>
      </c>
      <c r="M1661" s="19">
        <f t="shared" si="78"/>
        <v>0</v>
      </c>
    </row>
    <row r="1662" spans="1:13">
      <c r="A1662">
        <v>2021</v>
      </c>
      <c r="B1662" t="s">
        <v>234</v>
      </c>
      <c r="C1662" t="s">
        <v>177</v>
      </c>
      <c r="D1662" t="s">
        <v>195</v>
      </c>
      <c r="F1662" s="65">
        <v>0</v>
      </c>
      <c r="G1662" s="65">
        <f t="shared" si="76"/>
        <v>0</v>
      </c>
      <c r="H1662" s="23">
        <f>ROUND(IF($A1662 ='Inflation Constants Table'!$E$1,E1662,E1662*(_xlfn.XLOOKUP($A1662,'Inflation Constants Table'!$A:$A,'Inflation Constants Table'!$B:$B,0))),0)</f>
        <v>0</v>
      </c>
      <c r="I1662" s="23">
        <f>ROUND(IF($A1662 ='Inflation Constants Table'!$E$1,F1662,F1662*(_xlfn.XLOOKUP($A1662,'Inflation Constants Table'!$A:$A,'Inflation Constants Table'!$B:$B,0))),0)</f>
        <v>0</v>
      </c>
      <c r="J1662" s="23">
        <f>ROUND(IF($A1662 ='Inflation Constants Table'!$E$1,G1662,G1662*(_xlfn.XLOOKUP($A1662,'Inflation Constants Table'!$A:$A,'Inflation Constants Table'!$B:$B,0))),0)</f>
        <v>0</v>
      </c>
      <c r="K1662" s="19">
        <f t="shared" si="77"/>
        <v>0</v>
      </c>
      <c r="L1662" s="73">
        <f>_xlfn.XLOOKUP(A1662,'SAPD GF as Pct of COSA GF'!A:A,'SAPD GF as Pct of COSA GF'!C:C)</f>
        <v>1596310579</v>
      </c>
      <c r="M1662" s="19">
        <f t="shared" si="78"/>
        <v>0</v>
      </c>
    </row>
    <row r="1663" spans="1:13">
      <c r="A1663">
        <v>2021</v>
      </c>
      <c r="B1663" t="s">
        <v>234</v>
      </c>
      <c r="C1663" t="s">
        <v>199</v>
      </c>
      <c r="D1663" t="s">
        <v>226</v>
      </c>
      <c r="F1663" s="65">
        <v>1950</v>
      </c>
      <c r="G1663" s="65">
        <f t="shared" si="76"/>
        <v>1950</v>
      </c>
      <c r="H1663" s="23">
        <f>ROUND(IF($A1663 ='Inflation Constants Table'!$E$1,E1663,E1663*(_xlfn.XLOOKUP($A1663,'Inflation Constants Table'!$A:$A,'Inflation Constants Table'!$B:$B,0))),0)</f>
        <v>0</v>
      </c>
      <c r="I1663" s="23">
        <f>ROUND(IF($A1663 ='Inflation Constants Table'!$E$1,F1663,F1663*(_xlfn.XLOOKUP($A1663,'Inflation Constants Table'!$A:$A,'Inflation Constants Table'!$B:$B,0))),0)</f>
        <v>2418</v>
      </c>
      <c r="J1663" s="23">
        <f>ROUND(IF($A1663 ='Inflation Constants Table'!$E$1,G1663,G1663*(_xlfn.XLOOKUP($A1663,'Inflation Constants Table'!$A:$A,'Inflation Constants Table'!$B:$B,0))),0)</f>
        <v>2418</v>
      </c>
      <c r="K1663" s="19">
        <f t="shared" si="77"/>
        <v>0</v>
      </c>
      <c r="L1663" s="73">
        <f>_xlfn.XLOOKUP(A1663,'SAPD GF as Pct of COSA GF'!A:A,'SAPD GF as Pct of COSA GF'!C:C)</f>
        <v>1596310579</v>
      </c>
      <c r="M1663" s="19">
        <f t="shared" si="78"/>
        <v>1.5147428274983575E-6</v>
      </c>
    </row>
    <row r="1664" spans="1:13">
      <c r="A1664">
        <v>2021</v>
      </c>
      <c r="B1664" t="s">
        <v>234</v>
      </c>
      <c r="C1664" t="s">
        <v>199</v>
      </c>
      <c r="D1664" t="s">
        <v>227</v>
      </c>
      <c r="F1664" s="65">
        <v>1500</v>
      </c>
      <c r="G1664" s="65">
        <f t="shared" si="76"/>
        <v>1500</v>
      </c>
      <c r="H1664" s="23">
        <f>ROUND(IF($A1664 ='Inflation Constants Table'!$E$1,E1664,E1664*(_xlfn.XLOOKUP($A1664,'Inflation Constants Table'!$A:$A,'Inflation Constants Table'!$B:$B,0))),0)</f>
        <v>0</v>
      </c>
      <c r="I1664" s="23">
        <f>ROUND(IF($A1664 ='Inflation Constants Table'!$E$1,F1664,F1664*(_xlfn.XLOOKUP($A1664,'Inflation Constants Table'!$A:$A,'Inflation Constants Table'!$B:$B,0))),0)</f>
        <v>1860</v>
      </c>
      <c r="J1664" s="23">
        <f>ROUND(IF($A1664 ='Inflation Constants Table'!$E$1,G1664,G1664*(_xlfn.XLOOKUP($A1664,'Inflation Constants Table'!$A:$A,'Inflation Constants Table'!$B:$B,0))),0)</f>
        <v>1860</v>
      </c>
      <c r="K1664" s="19">
        <f t="shared" si="77"/>
        <v>0</v>
      </c>
      <c r="L1664" s="73">
        <f>_xlfn.XLOOKUP(A1664,'SAPD GF as Pct of COSA GF'!A:A,'SAPD GF as Pct of COSA GF'!C:C)</f>
        <v>1596310579</v>
      </c>
      <c r="M1664" s="19">
        <f t="shared" si="78"/>
        <v>1.1651867903833519E-6</v>
      </c>
    </row>
    <row r="1665" spans="1:13">
      <c r="A1665">
        <v>2021</v>
      </c>
      <c r="B1665" t="s">
        <v>234</v>
      </c>
      <c r="C1665" t="s">
        <v>199</v>
      </c>
      <c r="D1665" t="s">
        <v>203</v>
      </c>
      <c r="F1665" s="65">
        <v>0</v>
      </c>
      <c r="G1665" s="65">
        <f t="shared" si="76"/>
        <v>0</v>
      </c>
      <c r="H1665" s="23">
        <f>ROUND(IF($A1665 ='Inflation Constants Table'!$E$1,E1665,E1665*(_xlfn.XLOOKUP($A1665,'Inflation Constants Table'!$A:$A,'Inflation Constants Table'!$B:$B,0))),0)</f>
        <v>0</v>
      </c>
      <c r="I1665" s="23">
        <f>ROUND(IF($A1665 ='Inflation Constants Table'!$E$1,F1665,F1665*(_xlfn.XLOOKUP($A1665,'Inflation Constants Table'!$A:$A,'Inflation Constants Table'!$B:$B,0))),0)</f>
        <v>0</v>
      </c>
      <c r="J1665" s="23">
        <f>ROUND(IF($A1665 ='Inflation Constants Table'!$E$1,G1665,G1665*(_xlfn.XLOOKUP($A1665,'Inflation Constants Table'!$A:$A,'Inflation Constants Table'!$B:$B,0))),0)</f>
        <v>0</v>
      </c>
      <c r="K1665" s="19">
        <f t="shared" si="77"/>
        <v>0</v>
      </c>
      <c r="L1665" s="73">
        <f>_xlfn.XLOOKUP(A1665,'SAPD GF as Pct of COSA GF'!A:A,'SAPD GF as Pct of COSA GF'!C:C)</f>
        <v>1596310579</v>
      </c>
      <c r="M1665" s="19">
        <f t="shared" si="78"/>
        <v>0</v>
      </c>
    </row>
    <row r="1666" spans="1:13">
      <c r="A1666">
        <v>2021</v>
      </c>
      <c r="B1666" t="s">
        <v>234</v>
      </c>
      <c r="C1666" t="s">
        <v>199</v>
      </c>
      <c r="D1666" t="s">
        <v>222</v>
      </c>
      <c r="F1666" s="65">
        <v>2580</v>
      </c>
      <c r="G1666" s="65">
        <f t="shared" si="76"/>
        <v>2580</v>
      </c>
      <c r="H1666" s="23">
        <f>ROUND(IF($A1666 ='Inflation Constants Table'!$E$1,E1666,E1666*(_xlfn.XLOOKUP($A1666,'Inflation Constants Table'!$A:$A,'Inflation Constants Table'!$B:$B,0))),0)</f>
        <v>0</v>
      </c>
      <c r="I1666" s="23">
        <f>ROUND(IF($A1666 ='Inflation Constants Table'!$E$1,F1666,F1666*(_xlfn.XLOOKUP($A1666,'Inflation Constants Table'!$A:$A,'Inflation Constants Table'!$B:$B,0))),0)</f>
        <v>3199</v>
      </c>
      <c r="J1666" s="23">
        <f>ROUND(IF($A1666 ='Inflation Constants Table'!$E$1,G1666,G1666*(_xlfn.XLOOKUP($A1666,'Inflation Constants Table'!$A:$A,'Inflation Constants Table'!$B:$B,0))),0)</f>
        <v>3199</v>
      </c>
      <c r="K1666" s="19">
        <f t="shared" si="77"/>
        <v>0</v>
      </c>
      <c r="L1666" s="73">
        <f>_xlfn.XLOOKUP(A1666,'SAPD GF as Pct of COSA GF'!A:A,'SAPD GF as Pct of COSA GF'!C:C)</f>
        <v>1596310579</v>
      </c>
      <c r="M1666" s="19">
        <f t="shared" si="78"/>
        <v>2.0039959905571735E-6</v>
      </c>
    </row>
    <row r="1667" spans="1:13">
      <c r="A1667">
        <v>2021</v>
      </c>
      <c r="B1667" t="s">
        <v>234</v>
      </c>
      <c r="C1667" t="s">
        <v>199</v>
      </c>
      <c r="D1667" t="s">
        <v>223</v>
      </c>
      <c r="F1667" s="65">
        <v>0</v>
      </c>
      <c r="G1667" s="65">
        <f t="shared" ref="G1667:G1730" si="79">E1667+F1667</f>
        <v>0</v>
      </c>
      <c r="H1667" s="23">
        <f>ROUND(IF($A1667 ='Inflation Constants Table'!$E$1,E1667,E1667*(_xlfn.XLOOKUP($A1667,'Inflation Constants Table'!$A:$A,'Inflation Constants Table'!$B:$B,0))),0)</f>
        <v>0</v>
      </c>
      <c r="I1667" s="23">
        <f>ROUND(IF($A1667 ='Inflation Constants Table'!$E$1,F1667,F1667*(_xlfn.XLOOKUP($A1667,'Inflation Constants Table'!$A:$A,'Inflation Constants Table'!$B:$B,0))),0)</f>
        <v>0</v>
      </c>
      <c r="J1667" s="23">
        <f>ROUND(IF($A1667 ='Inflation Constants Table'!$E$1,G1667,G1667*(_xlfn.XLOOKUP($A1667,'Inflation Constants Table'!$A:$A,'Inflation Constants Table'!$B:$B,0))),0)</f>
        <v>0</v>
      </c>
      <c r="K1667" s="19">
        <f t="shared" ref="K1667:K1730" si="80">IF(J1667 = 0, 0, H1667/J1667)</f>
        <v>0</v>
      </c>
      <c r="L1667" s="73">
        <f>_xlfn.XLOOKUP(A1667,'SAPD GF as Pct of COSA GF'!A:A,'SAPD GF as Pct of COSA GF'!C:C)</f>
        <v>1596310579</v>
      </c>
      <c r="M1667" s="19">
        <f t="shared" ref="M1667:M1730" si="81">J1667/L1667</f>
        <v>0</v>
      </c>
    </row>
    <row r="1668" spans="1:13">
      <c r="A1668">
        <v>2021</v>
      </c>
      <c r="B1668" s="62" t="s">
        <v>234</v>
      </c>
      <c r="C1668" s="62" t="s">
        <v>199</v>
      </c>
      <c r="D1668" s="62" t="s">
        <v>228</v>
      </c>
      <c r="F1668" s="68">
        <v>70000</v>
      </c>
      <c r="G1668" s="65">
        <f t="shared" si="79"/>
        <v>70000</v>
      </c>
      <c r="H1668" s="23">
        <f>ROUND(IF($A1668 ='Inflation Constants Table'!$E$1,E1668,E1668*(_xlfn.XLOOKUP($A1668,'Inflation Constants Table'!$A:$A,'Inflation Constants Table'!$B:$B,0))),0)</f>
        <v>0</v>
      </c>
      <c r="I1668" s="23">
        <f>ROUND(IF($A1668 ='Inflation Constants Table'!$E$1,F1668,F1668*(_xlfn.XLOOKUP($A1668,'Inflation Constants Table'!$A:$A,'Inflation Constants Table'!$B:$B,0))),0)</f>
        <v>86800</v>
      </c>
      <c r="J1668" s="23">
        <f>ROUND(IF($A1668 ='Inflation Constants Table'!$E$1,G1668,G1668*(_xlfn.XLOOKUP($A1668,'Inflation Constants Table'!$A:$A,'Inflation Constants Table'!$B:$B,0))),0)</f>
        <v>86800</v>
      </c>
      <c r="K1668" s="19">
        <f t="shared" si="80"/>
        <v>0</v>
      </c>
      <c r="L1668" s="73">
        <f>_xlfn.XLOOKUP(A1668,'SAPD GF as Pct of COSA GF'!A:A,'SAPD GF as Pct of COSA GF'!C:C)</f>
        <v>1596310579</v>
      </c>
      <c r="M1668" s="19">
        <f t="shared" si="81"/>
        <v>5.4375383551223084E-5</v>
      </c>
    </row>
    <row r="1669" spans="1:13">
      <c r="A1669">
        <v>2022</v>
      </c>
      <c r="B1669" t="s">
        <v>234</v>
      </c>
      <c r="C1669" t="s">
        <v>90</v>
      </c>
      <c r="D1669" t="s">
        <v>91</v>
      </c>
      <c r="F1669" s="65">
        <v>3060108</v>
      </c>
      <c r="G1669" s="65">
        <f t="shared" si="79"/>
        <v>3060108</v>
      </c>
      <c r="H1669" s="23">
        <f>ROUND(IF($A1669 ='Inflation Constants Table'!$E$1,E1669,E1669*(_xlfn.XLOOKUP($A1669,'Inflation Constants Table'!$A:$A,'Inflation Constants Table'!$B:$B,0))),0)</f>
        <v>0</v>
      </c>
      <c r="I1669" s="23">
        <f>ROUND(IF($A1669 ='Inflation Constants Table'!$E$1,F1669,F1669*(_xlfn.XLOOKUP($A1669,'Inflation Constants Table'!$A:$A,'Inflation Constants Table'!$B:$B,0))),0)</f>
        <v>3519124</v>
      </c>
      <c r="J1669" s="23">
        <f>ROUND(IF($A1669 ='Inflation Constants Table'!$E$1,G1669,G1669*(_xlfn.XLOOKUP($A1669,'Inflation Constants Table'!$A:$A,'Inflation Constants Table'!$B:$B,0))),0)</f>
        <v>3519124</v>
      </c>
      <c r="K1669" s="19">
        <f t="shared" si="80"/>
        <v>0</v>
      </c>
      <c r="L1669" s="73">
        <f>_xlfn.XLOOKUP(A1669,'SAPD GF as Pct of COSA GF'!A:A,'SAPD GF as Pct of COSA GF'!C:C)</f>
        <v>1561144617</v>
      </c>
      <c r="M1669" s="19">
        <f t="shared" si="81"/>
        <v>2.2541947502356216E-3</v>
      </c>
    </row>
    <row r="1670" spans="1:13">
      <c r="A1670">
        <v>2022</v>
      </c>
      <c r="B1670" t="s">
        <v>234</v>
      </c>
      <c r="C1670" t="s">
        <v>90</v>
      </c>
      <c r="D1670" t="s">
        <v>93</v>
      </c>
      <c r="F1670" s="65">
        <v>235000</v>
      </c>
      <c r="G1670" s="65">
        <f t="shared" si="79"/>
        <v>235000</v>
      </c>
      <c r="H1670" s="23">
        <f>ROUND(IF($A1670 ='Inflation Constants Table'!$E$1,E1670,E1670*(_xlfn.XLOOKUP($A1670,'Inflation Constants Table'!$A:$A,'Inflation Constants Table'!$B:$B,0))),0)</f>
        <v>0</v>
      </c>
      <c r="I1670" s="23">
        <f>ROUND(IF($A1670 ='Inflation Constants Table'!$E$1,F1670,F1670*(_xlfn.XLOOKUP($A1670,'Inflation Constants Table'!$A:$A,'Inflation Constants Table'!$B:$B,0))),0)</f>
        <v>270250</v>
      </c>
      <c r="J1670" s="23">
        <f>ROUND(IF($A1670 ='Inflation Constants Table'!$E$1,G1670,G1670*(_xlfn.XLOOKUP($A1670,'Inflation Constants Table'!$A:$A,'Inflation Constants Table'!$B:$B,0))),0)</f>
        <v>270250</v>
      </c>
      <c r="K1670" s="19">
        <f t="shared" si="80"/>
        <v>0</v>
      </c>
      <c r="L1670" s="73">
        <f>_xlfn.XLOOKUP(A1670,'SAPD GF as Pct of COSA GF'!A:A,'SAPD GF as Pct of COSA GF'!C:C)</f>
        <v>1561144617</v>
      </c>
      <c r="M1670" s="19">
        <f t="shared" si="81"/>
        <v>1.7311016356660826E-4</v>
      </c>
    </row>
    <row r="1671" spans="1:13">
      <c r="A1671">
        <v>2022</v>
      </c>
      <c r="B1671" t="s">
        <v>234</v>
      </c>
      <c r="C1671" t="s">
        <v>90</v>
      </c>
      <c r="D1671" t="s">
        <v>95</v>
      </c>
      <c r="F1671" s="65">
        <v>41200</v>
      </c>
      <c r="G1671" s="65">
        <f t="shared" si="79"/>
        <v>41200</v>
      </c>
      <c r="H1671" s="23">
        <f>ROUND(IF($A1671 ='Inflation Constants Table'!$E$1,E1671,E1671*(_xlfn.XLOOKUP($A1671,'Inflation Constants Table'!$A:$A,'Inflation Constants Table'!$B:$B,0))),0)</f>
        <v>0</v>
      </c>
      <c r="I1671" s="23">
        <f>ROUND(IF($A1671 ='Inflation Constants Table'!$E$1,F1671,F1671*(_xlfn.XLOOKUP($A1671,'Inflation Constants Table'!$A:$A,'Inflation Constants Table'!$B:$B,0))),0)</f>
        <v>47380</v>
      </c>
      <c r="J1671" s="23">
        <f>ROUND(IF($A1671 ='Inflation Constants Table'!$E$1,G1671,G1671*(_xlfn.XLOOKUP($A1671,'Inflation Constants Table'!$A:$A,'Inflation Constants Table'!$B:$B,0))),0)</f>
        <v>47380</v>
      </c>
      <c r="K1671" s="19">
        <f t="shared" si="80"/>
        <v>0</v>
      </c>
      <c r="L1671" s="73">
        <f>_xlfn.XLOOKUP(A1671,'SAPD GF as Pct of COSA GF'!A:A,'SAPD GF as Pct of COSA GF'!C:C)</f>
        <v>1561144617</v>
      </c>
      <c r="M1671" s="19">
        <f t="shared" si="81"/>
        <v>3.0349526548698981E-5</v>
      </c>
    </row>
    <row r="1672" spans="1:13">
      <c r="A1672">
        <v>2022</v>
      </c>
      <c r="B1672" t="s">
        <v>234</v>
      </c>
      <c r="C1672" t="s">
        <v>90</v>
      </c>
      <c r="D1672" t="s">
        <v>96</v>
      </c>
      <c r="F1672" s="65">
        <v>5400</v>
      </c>
      <c r="G1672" s="65">
        <f t="shared" si="79"/>
        <v>5400</v>
      </c>
      <c r="H1672" s="23">
        <f>ROUND(IF($A1672 ='Inflation Constants Table'!$E$1,E1672,E1672*(_xlfn.XLOOKUP($A1672,'Inflation Constants Table'!$A:$A,'Inflation Constants Table'!$B:$B,0))),0)</f>
        <v>0</v>
      </c>
      <c r="I1672" s="23">
        <f>ROUND(IF($A1672 ='Inflation Constants Table'!$E$1,F1672,F1672*(_xlfn.XLOOKUP($A1672,'Inflation Constants Table'!$A:$A,'Inflation Constants Table'!$B:$B,0))),0)</f>
        <v>6210</v>
      </c>
      <c r="J1672" s="23">
        <f>ROUND(IF($A1672 ='Inflation Constants Table'!$E$1,G1672,G1672*(_xlfn.XLOOKUP($A1672,'Inflation Constants Table'!$A:$A,'Inflation Constants Table'!$B:$B,0))),0)</f>
        <v>6210</v>
      </c>
      <c r="K1672" s="19">
        <f t="shared" si="80"/>
        <v>0</v>
      </c>
      <c r="L1672" s="73">
        <f>_xlfn.XLOOKUP(A1672,'SAPD GF as Pct of COSA GF'!A:A,'SAPD GF as Pct of COSA GF'!C:C)</f>
        <v>1561144617</v>
      </c>
      <c r="M1672" s="19">
        <f t="shared" si="81"/>
        <v>3.9778505670624877E-6</v>
      </c>
    </row>
    <row r="1673" spans="1:13">
      <c r="A1673">
        <v>2022</v>
      </c>
      <c r="B1673" t="s">
        <v>234</v>
      </c>
      <c r="C1673" t="s">
        <v>90</v>
      </c>
      <c r="D1673" t="s">
        <v>99</v>
      </c>
      <c r="F1673" s="65">
        <v>2267</v>
      </c>
      <c r="G1673" s="65">
        <f t="shared" si="79"/>
        <v>2267</v>
      </c>
      <c r="H1673" s="23">
        <f>ROUND(IF($A1673 ='Inflation Constants Table'!$E$1,E1673,E1673*(_xlfn.XLOOKUP($A1673,'Inflation Constants Table'!$A:$A,'Inflation Constants Table'!$B:$B,0))),0)</f>
        <v>0</v>
      </c>
      <c r="I1673" s="23">
        <f>ROUND(IF($A1673 ='Inflation Constants Table'!$E$1,F1673,F1673*(_xlfn.XLOOKUP($A1673,'Inflation Constants Table'!$A:$A,'Inflation Constants Table'!$B:$B,0))),0)</f>
        <v>2607</v>
      </c>
      <c r="J1673" s="23">
        <f>ROUND(IF($A1673 ='Inflation Constants Table'!$E$1,G1673,G1673*(_xlfn.XLOOKUP($A1673,'Inflation Constants Table'!$A:$A,'Inflation Constants Table'!$B:$B,0))),0)</f>
        <v>2607</v>
      </c>
      <c r="K1673" s="19">
        <f t="shared" si="80"/>
        <v>0</v>
      </c>
      <c r="L1673" s="73">
        <f>_xlfn.XLOOKUP(A1673,'SAPD GF as Pct of COSA GF'!A:A,'SAPD GF as Pct of COSA GF'!C:C)</f>
        <v>1561144617</v>
      </c>
      <c r="M1673" s="19">
        <f t="shared" si="81"/>
        <v>1.6699285713900007E-6</v>
      </c>
    </row>
    <row r="1674" spans="1:13">
      <c r="A1674">
        <v>2022</v>
      </c>
      <c r="B1674" t="s">
        <v>234</v>
      </c>
      <c r="C1674" t="s">
        <v>90</v>
      </c>
      <c r="D1674" t="s">
        <v>100</v>
      </c>
      <c r="F1674" s="65">
        <v>234098</v>
      </c>
      <c r="G1674" s="65">
        <f t="shared" si="79"/>
        <v>234098</v>
      </c>
      <c r="H1674" s="23">
        <f>ROUND(IF($A1674 ='Inflation Constants Table'!$E$1,E1674,E1674*(_xlfn.XLOOKUP($A1674,'Inflation Constants Table'!$A:$A,'Inflation Constants Table'!$B:$B,0))),0)</f>
        <v>0</v>
      </c>
      <c r="I1674" s="23">
        <f>ROUND(IF($A1674 ='Inflation Constants Table'!$E$1,F1674,F1674*(_xlfn.XLOOKUP($A1674,'Inflation Constants Table'!$A:$A,'Inflation Constants Table'!$B:$B,0))),0)</f>
        <v>269213</v>
      </c>
      <c r="J1674" s="23">
        <f>ROUND(IF($A1674 ='Inflation Constants Table'!$E$1,G1674,G1674*(_xlfn.XLOOKUP($A1674,'Inflation Constants Table'!$A:$A,'Inflation Constants Table'!$B:$B,0))),0)</f>
        <v>269213</v>
      </c>
      <c r="K1674" s="19">
        <f t="shared" si="80"/>
        <v>0</v>
      </c>
      <c r="L1674" s="73">
        <f>_xlfn.XLOOKUP(A1674,'SAPD GF as Pct of COSA GF'!A:A,'SAPD GF as Pct of COSA GF'!C:C)</f>
        <v>1561144617</v>
      </c>
      <c r="M1674" s="19">
        <f t="shared" si="81"/>
        <v>1.7244590736080411E-4</v>
      </c>
    </row>
    <row r="1675" spans="1:13">
      <c r="A1675">
        <v>2022</v>
      </c>
      <c r="B1675" t="s">
        <v>234</v>
      </c>
      <c r="C1675" t="s">
        <v>90</v>
      </c>
      <c r="D1675" t="s">
        <v>102</v>
      </c>
      <c r="F1675" s="65">
        <v>3066</v>
      </c>
      <c r="G1675" s="65">
        <f t="shared" si="79"/>
        <v>3066</v>
      </c>
      <c r="H1675" s="23">
        <f>ROUND(IF($A1675 ='Inflation Constants Table'!$E$1,E1675,E1675*(_xlfn.XLOOKUP($A1675,'Inflation Constants Table'!$A:$A,'Inflation Constants Table'!$B:$B,0))),0)</f>
        <v>0</v>
      </c>
      <c r="I1675" s="23">
        <f>ROUND(IF($A1675 ='Inflation Constants Table'!$E$1,F1675,F1675*(_xlfn.XLOOKUP($A1675,'Inflation Constants Table'!$A:$A,'Inflation Constants Table'!$B:$B,0))),0)</f>
        <v>3526</v>
      </c>
      <c r="J1675" s="23">
        <f>ROUND(IF($A1675 ='Inflation Constants Table'!$E$1,G1675,G1675*(_xlfn.XLOOKUP($A1675,'Inflation Constants Table'!$A:$A,'Inflation Constants Table'!$B:$B,0))),0)</f>
        <v>3526</v>
      </c>
      <c r="K1675" s="19">
        <f t="shared" si="80"/>
        <v>0</v>
      </c>
      <c r="L1675" s="73">
        <f>_xlfn.XLOOKUP(A1675,'SAPD GF as Pct of COSA GF'!A:A,'SAPD GF as Pct of COSA GF'!C:C)</f>
        <v>1561144617</v>
      </c>
      <c r="M1675" s="19">
        <f t="shared" si="81"/>
        <v>2.2585992108634994E-6</v>
      </c>
    </row>
    <row r="1676" spans="1:13">
      <c r="A1676">
        <v>2022</v>
      </c>
      <c r="B1676" t="s">
        <v>234</v>
      </c>
      <c r="C1676" t="s">
        <v>90</v>
      </c>
      <c r="D1676" t="s">
        <v>104</v>
      </c>
      <c r="F1676" s="65">
        <v>68500</v>
      </c>
      <c r="G1676" s="65">
        <f t="shared" si="79"/>
        <v>68500</v>
      </c>
      <c r="H1676" s="23">
        <f>ROUND(IF($A1676 ='Inflation Constants Table'!$E$1,E1676,E1676*(_xlfn.XLOOKUP($A1676,'Inflation Constants Table'!$A:$A,'Inflation Constants Table'!$B:$B,0))),0)</f>
        <v>0</v>
      </c>
      <c r="I1676" s="23">
        <f>ROUND(IF($A1676 ='Inflation Constants Table'!$E$1,F1676,F1676*(_xlfn.XLOOKUP($A1676,'Inflation Constants Table'!$A:$A,'Inflation Constants Table'!$B:$B,0))),0)</f>
        <v>78775</v>
      </c>
      <c r="J1676" s="23">
        <f>ROUND(IF($A1676 ='Inflation Constants Table'!$E$1,G1676,G1676*(_xlfn.XLOOKUP($A1676,'Inflation Constants Table'!$A:$A,'Inflation Constants Table'!$B:$B,0))),0)</f>
        <v>78775</v>
      </c>
      <c r="K1676" s="19">
        <f t="shared" si="80"/>
        <v>0</v>
      </c>
      <c r="L1676" s="73">
        <f>_xlfn.XLOOKUP(A1676,'SAPD GF as Pct of COSA GF'!A:A,'SAPD GF as Pct of COSA GF'!C:C)</f>
        <v>1561144617</v>
      </c>
      <c r="M1676" s="19">
        <f t="shared" si="81"/>
        <v>5.0459771082181557E-5</v>
      </c>
    </row>
    <row r="1677" spans="1:13">
      <c r="A1677">
        <v>2022</v>
      </c>
      <c r="B1677" t="s">
        <v>234</v>
      </c>
      <c r="C1677" t="s">
        <v>90</v>
      </c>
      <c r="D1677" t="s">
        <v>111</v>
      </c>
      <c r="F1677" s="65">
        <v>3000</v>
      </c>
      <c r="G1677" s="65">
        <f t="shared" si="79"/>
        <v>3000</v>
      </c>
      <c r="H1677" s="23">
        <f>ROUND(IF($A1677 ='Inflation Constants Table'!$E$1,E1677,E1677*(_xlfn.XLOOKUP($A1677,'Inflation Constants Table'!$A:$A,'Inflation Constants Table'!$B:$B,0))),0)</f>
        <v>0</v>
      </c>
      <c r="I1677" s="23">
        <f>ROUND(IF($A1677 ='Inflation Constants Table'!$E$1,F1677,F1677*(_xlfn.XLOOKUP($A1677,'Inflation Constants Table'!$A:$A,'Inflation Constants Table'!$B:$B,0))),0)</f>
        <v>3450</v>
      </c>
      <c r="J1677" s="23">
        <f>ROUND(IF($A1677 ='Inflation Constants Table'!$E$1,G1677,G1677*(_xlfn.XLOOKUP($A1677,'Inflation Constants Table'!$A:$A,'Inflation Constants Table'!$B:$B,0))),0)</f>
        <v>3450</v>
      </c>
      <c r="K1677" s="19">
        <f t="shared" si="80"/>
        <v>0</v>
      </c>
      <c r="L1677" s="73">
        <f>_xlfn.XLOOKUP(A1677,'SAPD GF as Pct of COSA GF'!A:A,'SAPD GF as Pct of COSA GF'!C:C)</f>
        <v>1561144617</v>
      </c>
      <c r="M1677" s="19">
        <f t="shared" si="81"/>
        <v>2.2099169817013821E-6</v>
      </c>
    </row>
    <row r="1678" spans="1:13">
      <c r="A1678">
        <v>2022</v>
      </c>
      <c r="B1678" t="s">
        <v>234</v>
      </c>
      <c r="C1678" t="s">
        <v>90</v>
      </c>
      <c r="D1678" t="s">
        <v>122</v>
      </c>
      <c r="F1678" s="65">
        <v>379073</v>
      </c>
      <c r="G1678" s="65">
        <f t="shared" si="79"/>
        <v>379073</v>
      </c>
      <c r="H1678" s="23">
        <f>ROUND(IF($A1678 ='Inflation Constants Table'!$E$1,E1678,E1678*(_xlfn.XLOOKUP($A1678,'Inflation Constants Table'!$A:$A,'Inflation Constants Table'!$B:$B,0))),0)</f>
        <v>0</v>
      </c>
      <c r="I1678" s="23">
        <f>ROUND(IF($A1678 ='Inflation Constants Table'!$E$1,F1678,F1678*(_xlfn.XLOOKUP($A1678,'Inflation Constants Table'!$A:$A,'Inflation Constants Table'!$B:$B,0))),0)</f>
        <v>435934</v>
      </c>
      <c r="J1678" s="23">
        <f>ROUND(IF($A1678 ='Inflation Constants Table'!$E$1,G1678,G1678*(_xlfn.XLOOKUP($A1678,'Inflation Constants Table'!$A:$A,'Inflation Constants Table'!$B:$B,0))),0)</f>
        <v>435934</v>
      </c>
      <c r="K1678" s="19">
        <f t="shared" si="80"/>
        <v>0</v>
      </c>
      <c r="L1678" s="73">
        <f>_xlfn.XLOOKUP(A1678,'SAPD GF as Pct of COSA GF'!A:A,'SAPD GF as Pct of COSA GF'!C:C)</f>
        <v>1561144617</v>
      </c>
      <c r="M1678" s="19">
        <f t="shared" si="81"/>
        <v>2.7923998536261168E-4</v>
      </c>
    </row>
    <row r="1679" spans="1:13">
      <c r="A1679">
        <v>2022</v>
      </c>
      <c r="B1679" t="s">
        <v>234</v>
      </c>
      <c r="C1679" t="s">
        <v>90</v>
      </c>
      <c r="D1679" t="s">
        <v>231</v>
      </c>
      <c r="F1679" s="65">
        <v>87489</v>
      </c>
      <c r="G1679" s="65">
        <f t="shared" si="79"/>
        <v>87489</v>
      </c>
      <c r="H1679" s="23">
        <f>ROUND(IF($A1679 ='Inflation Constants Table'!$E$1,E1679,E1679*(_xlfn.XLOOKUP($A1679,'Inflation Constants Table'!$A:$A,'Inflation Constants Table'!$B:$B,0))),0)</f>
        <v>0</v>
      </c>
      <c r="I1679" s="23">
        <f>ROUND(IF($A1679 ='Inflation Constants Table'!$E$1,F1679,F1679*(_xlfn.XLOOKUP($A1679,'Inflation Constants Table'!$A:$A,'Inflation Constants Table'!$B:$B,0))),0)</f>
        <v>100612</v>
      </c>
      <c r="J1679" s="23">
        <f>ROUND(IF($A1679 ='Inflation Constants Table'!$E$1,G1679,G1679*(_xlfn.XLOOKUP($A1679,'Inflation Constants Table'!$A:$A,'Inflation Constants Table'!$B:$B,0))),0)</f>
        <v>100612</v>
      </c>
      <c r="K1679" s="19">
        <f t="shared" si="80"/>
        <v>0</v>
      </c>
      <c r="L1679" s="73">
        <f>_xlfn.XLOOKUP(A1679,'SAPD GF as Pct of COSA GF'!A:A,'SAPD GF as Pct of COSA GF'!C:C)</f>
        <v>1561144617</v>
      </c>
      <c r="M1679" s="19">
        <f t="shared" si="81"/>
        <v>6.4447584742881003E-5</v>
      </c>
    </row>
    <row r="1680" spans="1:13">
      <c r="A1680">
        <v>2022</v>
      </c>
      <c r="B1680" t="s">
        <v>234</v>
      </c>
      <c r="C1680" t="s">
        <v>90</v>
      </c>
      <c r="D1680" t="s">
        <v>230</v>
      </c>
      <c r="F1680" s="65">
        <v>54703</v>
      </c>
      <c r="G1680" s="65">
        <f t="shared" si="79"/>
        <v>54703</v>
      </c>
      <c r="H1680" s="23">
        <f>ROUND(IF($A1680 ='Inflation Constants Table'!$E$1,E1680,E1680*(_xlfn.XLOOKUP($A1680,'Inflation Constants Table'!$A:$A,'Inflation Constants Table'!$B:$B,0))),0)</f>
        <v>0</v>
      </c>
      <c r="I1680" s="23">
        <f>ROUND(IF($A1680 ='Inflation Constants Table'!$E$1,F1680,F1680*(_xlfn.XLOOKUP($A1680,'Inflation Constants Table'!$A:$A,'Inflation Constants Table'!$B:$B,0))),0)</f>
        <v>62908</v>
      </c>
      <c r="J1680" s="23">
        <f>ROUND(IF($A1680 ='Inflation Constants Table'!$E$1,G1680,G1680*(_xlfn.XLOOKUP($A1680,'Inflation Constants Table'!$A:$A,'Inflation Constants Table'!$B:$B,0))),0)</f>
        <v>62908</v>
      </c>
      <c r="K1680" s="19">
        <f t="shared" si="80"/>
        <v>0</v>
      </c>
      <c r="L1680" s="73">
        <f>_xlfn.XLOOKUP(A1680,'SAPD GF as Pct of COSA GF'!A:A,'SAPD GF as Pct of COSA GF'!C:C)</f>
        <v>1561144617</v>
      </c>
      <c r="M1680" s="19">
        <f t="shared" si="81"/>
        <v>4.0296074633295809E-5</v>
      </c>
    </row>
    <row r="1681" spans="1:13">
      <c r="A1681">
        <v>2022</v>
      </c>
      <c r="B1681" t="s">
        <v>234</v>
      </c>
      <c r="C1681" t="s">
        <v>90</v>
      </c>
      <c r="D1681" t="s">
        <v>126</v>
      </c>
      <c r="F1681" s="65">
        <v>565521</v>
      </c>
      <c r="G1681" s="65">
        <f t="shared" si="79"/>
        <v>565521</v>
      </c>
      <c r="H1681" s="23">
        <f>ROUND(IF($A1681 ='Inflation Constants Table'!$E$1,E1681,E1681*(_xlfn.XLOOKUP($A1681,'Inflation Constants Table'!$A:$A,'Inflation Constants Table'!$B:$B,0))),0)</f>
        <v>0</v>
      </c>
      <c r="I1681" s="23">
        <f>ROUND(IF($A1681 ='Inflation Constants Table'!$E$1,F1681,F1681*(_xlfn.XLOOKUP($A1681,'Inflation Constants Table'!$A:$A,'Inflation Constants Table'!$B:$B,0))),0)</f>
        <v>650349</v>
      </c>
      <c r="J1681" s="23">
        <f>ROUND(IF($A1681 ='Inflation Constants Table'!$E$1,G1681,G1681*(_xlfn.XLOOKUP($A1681,'Inflation Constants Table'!$A:$A,'Inflation Constants Table'!$B:$B,0))),0)</f>
        <v>650349</v>
      </c>
      <c r="K1681" s="19">
        <f t="shared" si="80"/>
        <v>0</v>
      </c>
      <c r="L1681" s="73">
        <f>_xlfn.XLOOKUP(A1681,'SAPD GF as Pct of COSA GF'!A:A,'SAPD GF as Pct of COSA GF'!C:C)</f>
        <v>1561144617</v>
      </c>
      <c r="M1681" s="19">
        <f t="shared" si="81"/>
        <v>4.1658472438623541E-4</v>
      </c>
    </row>
    <row r="1682" spans="1:13">
      <c r="A1682">
        <v>2022</v>
      </c>
      <c r="B1682" t="s">
        <v>234</v>
      </c>
      <c r="C1682" t="s">
        <v>90</v>
      </c>
      <c r="D1682" t="s">
        <v>127</v>
      </c>
      <c r="F1682" s="65">
        <v>38556</v>
      </c>
      <c r="G1682" s="65">
        <f t="shared" si="79"/>
        <v>38556</v>
      </c>
      <c r="H1682" s="23">
        <f>ROUND(IF($A1682 ='Inflation Constants Table'!$E$1,E1682,E1682*(_xlfn.XLOOKUP($A1682,'Inflation Constants Table'!$A:$A,'Inflation Constants Table'!$B:$B,0))),0)</f>
        <v>0</v>
      </c>
      <c r="I1682" s="23">
        <f>ROUND(IF($A1682 ='Inflation Constants Table'!$E$1,F1682,F1682*(_xlfn.XLOOKUP($A1682,'Inflation Constants Table'!$A:$A,'Inflation Constants Table'!$B:$B,0))),0)</f>
        <v>44339</v>
      </c>
      <c r="J1682" s="23">
        <f>ROUND(IF($A1682 ='Inflation Constants Table'!$E$1,G1682,G1682*(_xlfn.XLOOKUP($A1682,'Inflation Constants Table'!$A:$A,'Inflation Constants Table'!$B:$B,0))),0)</f>
        <v>44339</v>
      </c>
      <c r="K1682" s="19">
        <f t="shared" si="80"/>
        <v>0</v>
      </c>
      <c r="L1682" s="73">
        <f>_xlfn.XLOOKUP(A1682,'SAPD GF as Pct of COSA GF'!A:A,'SAPD GF as Pct of COSA GF'!C:C)</f>
        <v>1561144617</v>
      </c>
      <c r="M1682" s="19">
        <f t="shared" si="81"/>
        <v>2.8401596826567413E-5</v>
      </c>
    </row>
    <row r="1683" spans="1:13">
      <c r="A1683">
        <v>2022</v>
      </c>
      <c r="B1683" t="s">
        <v>234</v>
      </c>
      <c r="C1683" t="s">
        <v>90</v>
      </c>
      <c r="D1683" t="s">
        <v>129</v>
      </c>
      <c r="F1683" s="65">
        <v>-254000</v>
      </c>
      <c r="G1683" s="65">
        <f t="shared" si="79"/>
        <v>-254000</v>
      </c>
      <c r="H1683" s="23">
        <f>ROUND(IF($A1683 ='Inflation Constants Table'!$E$1,E1683,E1683*(_xlfn.XLOOKUP($A1683,'Inflation Constants Table'!$A:$A,'Inflation Constants Table'!$B:$B,0))),0)</f>
        <v>0</v>
      </c>
      <c r="I1683" s="23">
        <f>ROUND(IF($A1683 ='Inflation Constants Table'!$E$1,F1683,F1683*(_xlfn.XLOOKUP($A1683,'Inflation Constants Table'!$A:$A,'Inflation Constants Table'!$B:$B,0))),0)</f>
        <v>-292100</v>
      </c>
      <c r="J1683" s="23">
        <f>ROUND(IF($A1683 ='Inflation Constants Table'!$E$1,G1683,G1683*(_xlfn.XLOOKUP($A1683,'Inflation Constants Table'!$A:$A,'Inflation Constants Table'!$B:$B,0))),0)</f>
        <v>-292100</v>
      </c>
      <c r="K1683" s="19">
        <f t="shared" si="80"/>
        <v>0</v>
      </c>
      <c r="L1683" s="73">
        <f>_xlfn.XLOOKUP(A1683,'SAPD GF as Pct of COSA GF'!A:A,'SAPD GF as Pct of COSA GF'!C:C)</f>
        <v>1561144617</v>
      </c>
      <c r="M1683" s="19">
        <f t="shared" si="81"/>
        <v>-1.87106304450717E-4</v>
      </c>
    </row>
    <row r="1684" spans="1:13">
      <c r="A1684">
        <v>2022</v>
      </c>
      <c r="B1684" t="s">
        <v>234</v>
      </c>
      <c r="C1684" t="s">
        <v>90</v>
      </c>
      <c r="D1684" t="s">
        <v>128</v>
      </c>
      <c r="F1684" s="65">
        <v>178260</v>
      </c>
      <c r="G1684" s="65">
        <f t="shared" si="79"/>
        <v>178260</v>
      </c>
      <c r="H1684" s="23">
        <f>ROUND(IF($A1684 ='Inflation Constants Table'!$E$1,E1684,E1684*(_xlfn.XLOOKUP($A1684,'Inflation Constants Table'!$A:$A,'Inflation Constants Table'!$B:$B,0))),0)</f>
        <v>0</v>
      </c>
      <c r="I1684" s="23">
        <f>ROUND(IF($A1684 ='Inflation Constants Table'!$E$1,F1684,F1684*(_xlfn.XLOOKUP($A1684,'Inflation Constants Table'!$A:$A,'Inflation Constants Table'!$B:$B,0))),0)</f>
        <v>204999</v>
      </c>
      <c r="J1684" s="23">
        <f>ROUND(IF($A1684 ='Inflation Constants Table'!$E$1,G1684,G1684*(_xlfn.XLOOKUP($A1684,'Inflation Constants Table'!$A:$A,'Inflation Constants Table'!$B:$B,0))),0)</f>
        <v>204999</v>
      </c>
      <c r="K1684" s="19">
        <f t="shared" si="80"/>
        <v>0</v>
      </c>
      <c r="L1684" s="73">
        <f>_xlfn.XLOOKUP(A1684,'SAPD GF as Pct of COSA GF'!A:A,'SAPD GF as Pct of COSA GF'!C:C)</f>
        <v>1561144617</v>
      </c>
      <c r="M1684" s="19">
        <f t="shared" si="81"/>
        <v>1.3131326705269613E-4</v>
      </c>
    </row>
    <row r="1685" spans="1:13">
      <c r="A1685">
        <v>2022</v>
      </c>
      <c r="B1685" t="s">
        <v>234</v>
      </c>
      <c r="C1685" t="s">
        <v>130</v>
      </c>
      <c r="D1685" t="s">
        <v>131</v>
      </c>
      <c r="F1685" s="65">
        <v>15861</v>
      </c>
      <c r="G1685" s="65">
        <f t="shared" si="79"/>
        <v>15861</v>
      </c>
      <c r="H1685" s="23">
        <f>ROUND(IF($A1685 ='Inflation Constants Table'!$E$1,E1685,E1685*(_xlfn.XLOOKUP($A1685,'Inflation Constants Table'!$A:$A,'Inflation Constants Table'!$B:$B,0))),0)</f>
        <v>0</v>
      </c>
      <c r="I1685" s="23">
        <f>ROUND(IF($A1685 ='Inflation Constants Table'!$E$1,F1685,F1685*(_xlfn.XLOOKUP($A1685,'Inflation Constants Table'!$A:$A,'Inflation Constants Table'!$B:$B,0))),0)</f>
        <v>18240</v>
      </c>
      <c r="J1685" s="23">
        <f>ROUND(IF($A1685 ='Inflation Constants Table'!$E$1,G1685,G1685*(_xlfn.XLOOKUP($A1685,'Inflation Constants Table'!$A:$A,'Inflation Constants Table'!$B:$B,0))),0)</f>
        <v>18240</v>
      </c>
      <c r="K1685" s="19">
        <f t="shared" si="80"/>
        <v>0</v>
      </c>
      <c r="L1685" s="73">
        <f>_xlfn.XLOOKUP(A1685,'SAPD GF as Pct of COSA GF'!A:A,'SAPD GF as Pct of COSA GF'!C:C)</f>
        <v>1561144617</v>
      </c>
      <c r="M1685" s="19">
        <f t="shared" si="81"/>
        <v>1.1683734998908177E-5</v>
      </c>
    </row>
    <row r="1686" spans="1:13">
      <c r="A1686">
        <v>2022</v>
      </c>
      <c r="B1686" t="s">
        <v>234</v>
      </c>
      <c r="C1686" t="s">
        <v>130</v>
      </c>
      <c r="D1686" t="s">
        <v>132</v>
      </c>
      <c r="F1686" s="65">
        <v>25488</v>
      </c>
      <c r="G1686" s="65">
        <f t="shared" si="79"/>
        <v>25488</v>
      </c>
      <c r="H1686" s="23">
        <f>ROUND(IF($A1686 ='Inflation Constants Table'!$E$1,E1686,E1686*(_xlfn.XLOOKUP($A1686,'Inflation Constants Table'!$A:$A,'Inflation Constants Table'!$B:$B,0))),0)</f>
        <v>0</v>
      </c>
      <c r="I1686" s="23">
        <f>ROUND(IF($A1686 ='Inflation Constants Table'!$E$1,F1686,F1686*(_xlfn.XLOOKUP($A1686,'Inflation Constants Table'!$A:$A,'Inflation Constants Table'!$B:$B,0))),0)</f>
        <v>29311</v>
      </c>
      <c r="J1686" s="23">
        <f>ROUND(IF($A1686 ='Inflation Constants Table'!$E$1,G1686,G1686*(_xlfn.XLOOKUP($A1686,'Inflation Constants Table'!$A:$A,'Inflation Constants Table'!$B:$B,0))),0)</f>
        <v>29311</v>
      </c>
      <c r="K1686" s="19">
        <f t="shared" si="80"/>
        <v>0</v>
      </c>
      <c r="L1686" s="73">
        <f>_xlfn.XLOOKUP(A1686,'SAPD GF as Pct of COSA GF'!A:A,'SAPD GF as Pct of COSA GF'!C:C)</f>
        <v>1561144617</v>
      </c>
      <c r="M1686" s="19">
        <f t="shared" si="81"/>
        <v>1.8775326565405569E-5</v>
      </c>
    </row>
    <row r="1687" spans="1:13">
      <c r="A1687">
        <v>2022</v>
      </c>
      <c r="B1687" t="s">
        <v>234</v>
      </c>
      <c r="C1687" t="s">
        <v>130</v>
      </c>
      <c r="D1687" t="s">
        <v>235</v>
      </c>
      <c r="F1687" s="65">
        <v>3000</v>
      </c>
      <c r="G1687" s="65">
        <f t="shared" si="79"/>
        <v>3000</v>
      </c>
      <c r="H1687" s="23">
        <f>ROUND(IF($A1687 ='Inflation Constants Table'!$E$1,E1687,E1687*(_xlfn.XLOOKUP($A1687,'Inflation Constants Table'!$A:$A,'Inflation Constants Table'!$B:$B,0))),0)</f>
        <v>0</v>
      </c>
      <c r="I1687" s="23">
        <f>ROUND(IF($A1687 ='Inflation Constants Table'!$E$1,F1687,F1687*(_xlfn.XLOOKUP($A1687,'Inflation Constants Table'!$A:$A,'Inflation Constants Table'!$B:$B,0))),0)</f>
        <v>3450</v>
      </c>
      <c r="J1687" s="23">
        <f>ROUND(IF($A1687 ='Inflation Constants Table'!$E$1,G1687,G1687*(_xlfn.XLOOKUP($A1687,'Inflation Constants Table'!$A:$A,'Inflation Constants Table'!$B:$B,0))),0)</f>
        <v>3450</v>
      </c>
      <c r="K1687" s="19">
        <f t="shared" si="80"/>
        <v>0</v>
      </c>
      <c r="L1687" s="73">
        <f>_xlfn.XLOOKUP(A1687,'SAPD GF as Pct of COSA GF'!A:A,'SAPD GF as Pct of COSA GF'!C:C)</f>
        <v>1561144617</v>
      </c>
      <c r="M1687" s="19">
        <f t="shared" si="81"/>
        <v>2.2099169817013821E-6</v>
      </c>
    </row>
    <row r="1688" spans="1:13">
      <c r="A1688">
        <v>2022</v>
      </c>
      <c r="B1688" t="s">
        <v>234</v>
      </c>
      <c r="C1688" t="s">
        <v>130</v>
      </c>
      <c r="D1688" t="s">
        <v>138</v>
      </c>
      <c r="F1688" s="65">
        <v>1150</v>
      </c>
      <c r="G1688" s="65">
        <f t="shared" si="79"/>
        <v>1150</v>
      </c>
      <c r="H1688" s="23">
        <f>ROUND(IF($A1688 ='Inflation Constants Table'!$E$1,E1688,E1688*(_xlfn.XLOOKUP($A1688,'Inflation Constants Table'!$A:$A,'Inflation Constants Table'!$B:$B,0))),0)</f>
        <v>0</v>
      </c>
      <c r="I1688" s="23">
        <f>ROUND(IF($A1688 ='Inflation Constants Table'!$E$1,F1688,F1688*(_xlfn.XLOOKUP($A1688,'Inflation Constants Table'!$A:$A,'Inflation Constants Table'!$B:$B,0))),0)</f>
        <v>1323</v>
      </c>
      <c r="J1688" s="23">
        <f>ROUND(IF($A1688 ='Inflation Constants Table'!$E$1,G1688,G1688*(_xlfn.XLOOKUP($A1688,'Inflation Constants Table'!$A:$A,'Inflation Constants Table'!$B:$B,0))),0)</f>
        <v>1323</v>
      </c>
      <c r="K1688" s="19">
        <f t="shared" si="80"/>
        <v>0</v>
      </c>
      <c r="L1688" s="73">
        <f>_xlfn.XLOOKUP(A1688,'SAPD GF as Pct of COSA GF'!A:A,'SAPD GF as Pct of COSA GF'!C:C)</f>
        <v>1561144617</v>
      </c>
      <c r="M1688" s="19">
        <f t="shared" si="81"/>
        <v>8.4745512080896472E-7</v>
      </c>
    </row>
    <row r="1689" spans="1:13">
      <c r="A1689">
        <v>2022</v>
      </c>
      <c r="B1689" t="s">
        <v>234</v>
      </c>
      <c r="C1689" t="s">
        <v>130</v>
      </c>
      <c r="D1689" t="s">
        <v>139</v>
      </c>
      <c r="F1689" s="65">
        <v>660</v>
      </c>
      <c r="G1689" s="65">
        <f t="shared" si="79"/>
        <v>660</v>
      </c>
      <c r="H1689" s="23">
        <f>ROUND(IF($A1689 ='Inflation Constants Table'!$E$1,E1689,E1689*(_xlfn.XLOOKUP($A1689,'Inflation Constants Table'!$A:$A,'Inflation Constants Table'!$B:$B,0))),0)</f>
        <v>0</v>
      </c>
      <c r="I1689" s="23">
        <f>ROUND(IF($A1689 ='Inflation Constants Table'!$E$1,F1689,F1689*(_xlfn.XLOOKUP($A1689,'Inflation Constants Table'!$A:$A,'Inflation Constants Table'!$B:$B,0))),0)</f>
        <v>759</v>
      </c>
      <c r="J1689" s="23">
        <f>ROUND(IF($A1689 ='Inflation Constants Table'!$E$1,G1689,G1689*(_xlfn.XLOOKUP($A1689,'Inflation Constants Table'!$A:$A,'Inflation Constants Table'!$B:$B,0))),0)</f>
        <v>759</v>
      </c>
      <c r="K1689" s="19">
        <f t="shared" si="80"/>
        <v>0</v>
      </c>
      <c r="L1689" s="73">
        <f>_xlfn.XLOOKUP(A1689,'SAPD GF as Pct of COSA GF'!A:A,'SAPD GF as Pct of COSA GF'!C:C)</f>
        <v>1561144617</v>
      </c>
      <c r="M1689" s="19">
        <f t="shared" si="81"/>
        <v>4.8618173597430401E-7</v>
      </c>
    </row>
    <row r="1690" spans="1:13">
      <c r="A1690">
        <v>2022</v>
      </c>
      <c r="B1690" t="s">
        <v>234</v>
      </c>
      <c r="C1690" t="s">
        <v>130</v>
      </c>
      <c r="D1690" t="s">
        <v>140</v>
      </c>
      <c r="F1690" s="65">
        <v>1065</v>
      </c>
      <c r="G1690" s="65">
        <f t="shared" si="79"/>
        <v>1065</v>
      </c>
      <c r="H1690" s="23">
        <f>ROUND(IF($A1690 ='Inflation Constants Table'!$E$1,E1690,E1690*(_xlfn.XLOOKUP($A1690,'Inflation Constants Table'!$A:$A,'Inflation Constants Table'!$B:$B,0))),0)</f>
        <v>0</v>
      </c>
      <c r="I1690" s="23">
        <f>ROUND(IF($A1690 ='Inflation Constants Table'!$E$1,F1690,F1690*(_xlfn.XLOOKUP($A1690,'Inflation Constants Table'!$A:$A,'Inflation Constants Table'!$B:$B,0))),0)</f>
        <v>1225</v>
      </c>
      <c r="J1690" s="23">
        <f>ROUND(IF($A1690 ='Inflation Constants Table'!$E$1,G1690,G1690*(_xlfn.XLOOKUP($A1690,'Inflation Constants Table'!$A:$A,'Inflation Constants Table'!$B:$B,0))),0)</f>
        <v>1225</v>
      </c>
      <c r="K1690" s="19">
        <f t="shared" si="80"/>
        <v>0</v>
      </c>
      <c r="L1690" s="73">
        <f>_xlfn.XLOOKUP(A1690,'SAPD GF as Pct of COSA GF'!A:A,'SAPD GF as Pct of COSA GF'!C:C)</f>
        <v>1561144617</v>
      </c>
      <c r="M1690" s="19">
        <f t="shared" si="81"/>
        <v>7.8468066741570815E-7</v>
      </c>
    </row>
    <row r="1691" spans="1:13">
      <c r="A1691">
        <v>2022</v>
      </c>
      <c r="B1691" t="s">
        <v>234</v>
      </c>
      <c r="C1691" t="s">
        <v>130</v>
      </c>
      <c r="D1691" t="s">
        <v>141</v>
      </c>
      <c r="F1691" s="65">
        <v>300</v>
      </c>
      <c r="G1691" s="65">
        <f t="shared" si="79"/>
        <v>300</v>
      </c>
      <c r="H1691" s="23">
        <f>ROUND(IF($A1691 ='Inflation Constants Table'!$E$1,E1691,E1691*(_xlfn.XLOOKUP($A1691,'Inflation Constants Table'!$A:$A,'Inflation Constants Table'!$B:$B,0))),0)</f>
        <v>0</v>
      </c>
      <c r="I1691" s="23">
        <f>ROUND(IF($A1691 ='Inflation Constants Table'!$E$1,F1691,F1691*(_xlfn.XLOOKUP($A1691,'Inflation Constants Table'!$A:$A,'Inflation Constants Table'!$B:$B,0))),0)</f>
        <v>345</v>
      </c>
      <c r="J1691" s="23">
        <f>ROUND(IF($A1691 ='Inflation Constants Table'!$E$1,G1691,G1691*(_xlfn.XLOOKUP($A1691,'Inflation Constants Table'!$A:$A,'Inflation Constants Table'!$B:$B,0))),0)</f>
        <v>345</v>
      </c>
      <c r="K1691" s="19">
        <f t="shared" si="80"/>
        <v>0</v>
      </c>
      <c r="L1691" s="73">
        <f>_xlfn.XLOOKUP(A1691,'SAPD GF as Pct of COSA GF'!A:A,'SAPD GF as Pct of COSA GF'!C:C)</f>
        <v>1561144617</v>
      </c>
      <c r="M1691" s="19">
        <f t="shared" si="81"/>
        <v>2.209916981701382E-7</v>
      </c>
    </row>
    <row r="1692" spans="1:13">
      <c r="A1692">
        <v>2022</v>
      </c>
      <c r="B1692" t="s">
        <v>234</v>
      </c>
      <c r="C1692" t="s">
        <v>130</v>
      </c>
      <c r="D1692" t="s">
        <v>142</v>
      </c>
      <c r="F1692" s="65">
        <v>102350</v>
      </c>
      <c r="G1692" s="65">
        <f t="shared" si="79"/>
        <v>102350</v>
      </c>
      <c r="H1692" s="23">
        <f>ROUND(IF($A1692 ='Inflation Constants Table'!$E$1,E1692,E1692*(_xlfn.XLOOKUP($A1692,'Inflation Constants Table'!$A:$A,'Inflation Constants Table'!$B:$B,0))),0)</f>
        <v>0</v>
      </c>
      <c r="I1692" s="23">
        <f>ROUND(IF($A1692 ='Inflation Constants Table'!$E$1,F1692,F1692*(_xlfn.XLOOKUP($A1692,'Inflation Constants Table'!$A:$A,'Inflation Constants Table'!$B:$B,0))),0)</f>
        <v>117703</v>
      </c>
      <c r="J1692" s="23">
        <f>ROUND(IF($A1692 ='Inflation Constants Table'!$E$1,G1692,G1692*(_xlfn.XLOOKUP($A1692,'Inflation Constants Table'!$A:$A,'Inflation Constants Table'!$B:$B,0))),0)</f>
        <v>117703</v>
      </c>
      <c r="K1692" s="19">
        <f t="shared" si="80"/>
        <v>0</v>
      </c>
      <c r="L1692" s="73">
        <f>_xlfn.XLOOKUP(A1692,'SAPD GF as Pct of COSA GF'!A:A,'SAPD GF as Pct of COSA GF'!C:C)</f>
        <v>1561144617</v>
      </c>
      <c r="M1692" s="19">
        <f t="shared" si="81"/>
        <v>7.5395321303535582E-5</v>
      </c>
    </row>
    <row r="1693" spans="1:13">
      <c r="A1693">
        <v>2022</v>
      </c>
      <c r="B1693" t="s">
        <v>234</v>
      </c>
      <c r="C1693" t="s">
        <v>130</v>
      </c>
      <c r="D1693" t="s">
        <v>143</v>
      </c>
      <c r="F1693" s="65">
        <v>250</v>
      </c>
      <c r="G1693" s="65">
        <f t="shared" si="79"/>
        <v>250</v>
      </c>
      <c r="H1693" s="23">
        <f>ROUND(IF($A1693 ='Inflation Constants Table'!$E$1,E1693,E1693*(_xlfn.XLOOKUP($A1693,'Inflation Constants Table'!$A:$A,'Inflation Constants Table'!$B:$B,0))),0)</f>
        <v>0</v>
      </c>
      <c r="I1693" s="23">
        <f>ROUND(IF($A1693 ='Inflation Constants Table'!$E$1,F1693,F1693*(_xlfn.XLOOKUP($A1693,'Inflation Constants Table'!$A:$A,'Inflation Constants Table'!$B:$B,0))),0)</f>
        <v>288</v>
      </c>
      <c r="J1693" s="23">
        <f>ROUND(IF($A1693 ='Inflation Constants Table'!$E$1,G1693,G1693*(_xlfn.XLOOKUP($A1693,'Inflation Constants Table'!$A:$A,'Inflation Constants Table'!$B:$B,0))),0)</f>
        <v>288</v>
      </c>
      <c r="K1693" s="19">
        <f t="shared" si="80"/>
        <v>0</v>
      </c>
      <c r="L1693" s="73">
        <f>_xlfn.XLOOKUP(A1693,'SAPD GF as Pct of COSA GF'!A:A,'SAPD GF as Pct of COSA GF'!C:C)</f>
        <v>1561144617</v>
      </c>
      <c r="M1693" s="19">
        <f t="shared" si="81"/>
        <v>1.8448002629855014E-7</v>
      </c>
    </row>
    <row r="1694" spans="1:13">
      <c r="A1694">
        <v>2022</v>
      </c>
      <c r="B1694" t="s">
        <v>234</v>
      </c>
      <c r="C1694" t="s">
        <v>130</v>
      </c>
      <c r="D1694" t="s">
        <v>145</v>
      </c>
      <c r="F1694" s="65">
        <v>500</v>
      </c>
      <c r="G1694" s="65">
        <f t="shared" si="79"/>
        <v>500</v>
      </c>
      <c r="H1694" s="23">
        <f>ROUND(IF($A1694 ='Inflation Constants Table'!$E$1,E1694,E1694*(_xlfn.XLOOKUP($A1694,'Inflation Constants Table'!$A:$A,'Inflation Constants Table'!$B:$B,0))),0)</f>
        <v>0</v>
      </c>
      <c r="I1694" s="23">
        <f>ROUND(IF($A1694 ='Inflation Constants Table'!$E$1,F1694,F1694*(_xlfn.XLOOKUP($A1694,'Inflation Constants Table'!$A:$A,'Inflation Constants Table'!$B:$B,0))),0)</f>
        <v>575</v>
      </c>
      <c r="J1694" s="23">
        <f>ROUND(IF($A1694 ='Inflation Constants Table'!$E$1,G1694,G1694*(_xlfn.XLOOKUP($A1694,'Inflation Constants Table'!$A:$A,'Inflation Constants Table'!$B:$B,0))),0)</f>
        <v>575</v>
      </c>
      <c r="K1694" s="19">
        <f t="shared" si="80"/>
        <v>0</v>
      </c>
      <c r="L1694" s="73">
        <f>_xlfn.XLOOKUP(A1694,'SAPD GF as Pct of COSA GF'!A:A,'SAPD GF as Pct of COSA GF'!C:C)</f>
        <v>1561144617</v>
      </c>
      <c r="M1694" s="19">
        <f t="shared" si="81"/>
        <v>3.6831949695023034E-7</v>
      </c>
    </row>
    <row r="1695" spans="1:13">
      <c r="A1695">
        <v>2022</v>
      </c>
      <c r="B1695" t="s">
        <v>234</v>
      </c>
      <c r="C1695" t="s">
        <v>130</v>
      </c>
      <c r="D1695" t="s">
        <v>146</v>
      </c>
      <c r="F1695" s="65">
        <v>578821</v>
      </c>
      <c r="G1695" s="65">
        <f t="shared" si="79"/>
        <v>578821</v>
      </c>
      <c r="H1695" s="23">
        <f>ROUND(IF($A1695 ='Inflation Constants Table'!$E$1,E1695,E1695*(_xlfn.XLOOKUP($A1695,'Inflation Constants Table'!$A:$A,'Inflation Constants Table'!$B:$B,0))),0)</f>
        <v>0</v>
      </c>
      <c r="I1695" s="23">
        <f>ROUND(IF($A1695 ='Inflation Constants Table'!$E$1,F1695,F1695*(_xlfn.XLOOKUP($A1695,'Inflation Constants Table'!$A:$A,'Inflation Constants Table'!$B:$B,0))),0)</f>
        <v>665644</v>
      </c>
      <c r="J1695" s="23">
        <f>ROUND(IF($A1695 ='Inflation Constants Table'!$E$1,G1695,G1695*(_xlfn.XLOOKUP($A1695,'Inflation Constants Table'!$A:$A,'Inflation Constants Table'!$B:$B,0))),0)</f>
        <v>665644</v>
      </c>
      <c r="K1695" s="19">
        <f t="shared" si="80"/>
        <v>0</v>
      </c>
      <c r="L1695" s="73">
        <f>_xlfn.XLOOKUP(A1695,'SAPD GF as Pct of COSA GF'!A:A,'SAPD GF as Pct of COSA GF'!C:C)</f>
        <v>1561144617</v>
      </c>
      <c r="M1695" s="19">
        <f t="shared" si="81"/>
        <v>4.2638202300511149E-4</v>
      </c>
    </row>
    <row r="1696" spans="1:13">
      <c r="A1696">
        <v>2022</v>
      </c>
      <c r="B1696" t="s">
        <v>234</v>
      </c>
      <c r="C1696" t="s">
        <v>130</v>
      </c>
      <c r="D1696" t="s">
        <v>147</v>
      </c>
      <c r="F1696" s="65">
        <v>8146</v>
      </c>
      <c r="G1696" s="65">
        <f t="shared" si="79"/>
        <v>8146</v>
      </c>
      <c r="H1696" s="23">
        <f>ROUND(IF($A1696 ='Inflation Constants Table'!$E$1,E1696,E1696*(_xlfn.XLOOKUP($A1696,'Inflation Constants Table'!$A:$A,'Inflation Constants Table'!$B:$B,0))),0)</f>
        <v>0</v>
      </c>
      <c r="I1696" s="23">
        <f>ROUND(IF($A1696 ='Inflation Constants Table'!$E$1,F1696,F1696*(_xlfn.XLOOKUP($A1696,'Inflation Constants Table'!$A:$A,'Inflation Constants Table'!$B:$B,0))),0)</f>
        <v>9368</v>
      </c>
      <c r="J1696" s="23">
        <f>ROUND(IF($A1696 ='Inflation Constants Table'!$E$1,G1696,G1696*(_xlfn.XLOOKUP($A1696,'Inflation Constants Table'!$A:$A,'Inflation Constants Table'!$B:$B,0))),0)</f>
        <v>9368</v>
      </c>
      <c r="K1696" s="19">
        <f t="shared" si="80"/>
        <v>0</v>
      </c>
      <c r="L1696" s="73">
        <f>_xlfn.XLOOKUP(A1696,'SAPD GF as Pct of COSA GF'!A:A,'SAPD GF as Pct of COSA GF'!C:C)</f>
        <v>1561144617</v>
      </c>
      <c r="M1696" s="19">
        <f t="shared" si="81"/>
        <v>6.0007252998778399E-6</v>
      </c>
    </row>
    <row r="1697" spans="1:13">
      <c r="A1697">
        <v>2022</v>
      </c>
      <c r="B1697" t="s">
        <v>234</v>
      </c>
      <c r="C1697" t="s">
        <v>130</v>
      </c>
      <c r="D1697" t="s">
        <v>149</v>
      </c>
      <c r="F1697" s="65">
        <v>240</v>
      </c>
      <c r="G1697" s="65">
        <f t="shared" si="79"/>
        <v>240</v>
      </c>
      <c r="H1697" s="23">
        <f>ROUND(IF($A1697 ='Inflation Constants Table'!$E$1,E1697,E1697*(_xlfn.XLOOKUP($A1697,'Inflation Constants Table'!$A:$A,'Inflation Constants Table'!$B:$B,0))),0)</f>
        <v>0</v>
      </c>
      <c r="I1697" s="23">
        <f>ROUND(IF($A1697 ='Inflation Constants Table'!$E$1,F1697,F1697*(_xlfn.XLOOKUP($A1697,'Inflation Constants Table'!$A:$A,'Inflation Constants Table'!$B:$B,0))),0)</f>
        <v>276</v>
      </c>
      <c r="J1697" s="23">
        <f>ROUND(IF($A1697 ='Inflation Constants Table'!$E$1,G1697,G1697*(_xlfn.XLOOKUP($A1697,'Inflation Constants Table'!$A:$A,'Inflation Constants Table'!$B:$B,0))),0)</f>
        <v>276</v>
      </c>
      <c r="K1697" s="19">
        <f t="shared" si="80"/>
        <v>0</v>
      </c>
      <c r="L1697" s="73">
        <f>_xlfn.XLOOKUP(A1697,'SAPD GF as Pct of COSA GF'!A:A,'SAPD GF as Pct of COSA GF'!C:C)</f>
        <v>1561144617</v>
      </c>
      <c r="M1697" s="19">
        <f t="shared" si="81"/>
        <v>1.7679335853611057E-7</v>
      </c>
    </row>
    <row r="1698" spans="1:13">
      <c r="A1698">
        <v>2022</v>
      </c>
      <c r="B1698" t="s">
        <v>234</v>
      </c>
      <c r="C1698" t="s">
        <v>130</v>
      </c>
      <c r="D1698" t="s">
        <v>150</v>
      </c>
      <c r="F1698" s="65">
        <v>2000</v>
      </c>
      <c r="G1698" s="65">
        <f t="shared" si="79"/>
        <v>2000</v>
      </c>
      <c r="H1698" s="23">
        <f>ROUND(IF($A1698 ='Inflation Constants Table'!$E$1,E1698,E1698*(_xlfn.XLOOKUP($A1698,'Inflation Constants Table'!$A:$A,'Inflation Constants Table'!$B:$B,0))),0)</f>
        <v>0</v>
      </c>
      <c r="I1698" s="23">
        <f>ROUND(IF($A1698 ='Inflation Constants Table'!$E$1,F1698,F1698*(_xlfn.XLOOKUP($A1698,'Inflation Constants Table'!$A:$A,'Inflation Constants Table'!$B:$B,0))),0)</f>
        <v>2300</v>
      </c>
      <c r="J1698" s="23">
        <f>ROUND(IF($A1698 ='Inflation Constants Table'!$E$1,G1698,G1698*(_xlfn.XLOOKUP($A1698,'Inflation Constants Table'!$A:$A,'Inflation Constants Table'!$B:$B,0))),0)</f>
        <v>2300</v>
      </c>
      <c r="K1698" s="19">
        <f t="shared" si="80"/>
        <v>0</v>
      </c>
      <c r="L1698" s="73">
        <f>_xlfn.XLOOKUP(A1698,'SAPD GF as Pct of COSA GF'!A:A,'SAPD GF as Pct of COSA GF'!C:C)</f>
        <v>1561144617</v>
      </c>
      <c r="M1698" s="19">
        <f t="shared" si="81"/>
        <v>1.4732779878009213E-6</v>
      </c>
    </row>
    <row r="1699" spans="1:13">
      <c r="A1699">
        <v>2022</v>
      </c>
      <c r="B1699" t="s">
        <v>234</v>
      </c>
      <c r="C1699" t="s">
        <v>130</v>
      </c>
      <c r="D1699" t="s">
        <v>152</v>
      </c>
      <c r="F1699" s="65">
        <v>250</v>
      </c>
      <c r="G1699" s="65">
        <f t="shared" si="79"/>
        <v>250</v>
      </c>
      <c r="H1699" s="23">
        <f>ROUND(IF($A1699 ='Inflation Constants Table'!$E$1,E1699,E1699*(_xlfn.XLOOKUP($A1699,'Inflation Constants Table'!$A:$A,'Inflation Constants Table'!$B:$B,0))),0)</f>
        <v>0</v>
      </c>
      <c r="I1699" s="23">
        <f>ROUND(IF($A1699 ='Inflation Constants Table'!$E$1,F1699,F1699*(_xlfn.XLOOKUP($A1699,'Inflation Constants Table'!$A:$A,'Inflation Constants Table'!$B:$B,0))),0)</f>
        <v>288</v>
      </c>
      <c r="J1699" s="23">
        <f>ROUND(IF($A1699 ='Inflation Constants Table'!$E$1,G1699,G1699*(_xlfn.XLOOKUP($A1699,'Inflation Constants Table'!$A:$A,'Inflation Constants Table'!$B:$B,0))),0)</f>
        <v>288</v>
      </c>
      <c r="K1699" s="19">
        <f t="shared" si="80"/>
        <v>0</v>
      </c>
      <c r="L1699" s="73">
        <f>_xlfn.XLOOKUP(A1699,'SAPD GF as Pct of COSA GF'!A:A,'SAPD GF as Pct of COSA GF'!C:C)</f>
        <v>1561144617</v>
      </c>
      <c r="M1699" s="19">
        <f t="shared" si="81"/>
        <v>1.8448002629855014E-7</v>
      </c>
    </row>
    <row r="1700" spans="1:13">
      <c r="A1700">
        <v>2022</v>
      </c>
      <c r="B1700" t="s">
        <v>234</v>
      </c>
      <c r="C1700" t="s">
        <v>130</v>
      </c>
      <c r="D1700" t="s">
        <v>153</v>
      </c>
      <c r="F1700" s="65">
        <v>6156</v>
      </c>
      <c r="G1700" s="65">
        <f t="shared" si="79"/>
        <v>6156</v>
      </c>
      <c r="H1700" s="23">
        <f>ROUND(IF($A1700 ='Inflation Constants Table'!$E$1,E1700,E1700*(_xlfn.XLOOKUP($A1700,'Inflation Constants Table'!$A:$A,'Inflation Constants Table'!$B:$B,0))),0)</f>
        <v>0</v>
      </c>
      <c r="I1700" s="23">
        <f>ROUND(IF($A1700 ='Inflation Constants Table'!$E$1,F1700,F1700*(_xlfn.XLOOKUP($A1700,'Inflation Constants Table'!$A:$A,'Inflation Constants Table'!$B:$B,0))),0)</f>
        <v>7079</v>
      </c>
      <c r="J1700" s="23">
        <f>ROUND(IF($A1700 ='Inflation Constants Table'!$E$1,G1700,G1700*(_xlfn.XLOOKUP($A1700,'Inflation Constants Table'!$A:$A,'Inflation Constants Table'!$B:$B,0))),0)</f>
        <v>7079</v>
      </c>
      <c r="K1700" s="19">
        <f t="shared" si="80"/>
        <v>0</v>
      </c>
      <c r="L1700" s="73">
        <f>_xlfn.XLOOKUP(A1700,'SAPD GF as Pct of COSA GF'!A:A,'SAPD GF as Pct of COSA GF'!C:C)</f>
        <v>1561144617</v>
      </c>
      <c r="M1700" s="19">
        <f t="shared" si="81"/>
        <v>4.5344934241924876E-6</v>
      </c>
    </row>
    <row r="1701" spans="1:13">
      <c r="A1701">
        <v>2022</v>
      </c>
      <c r="B1701" t="s">
        <v>234</v>
      </c>
      <c r="C1701" t="s">
        <v>130</v>
      </c>
      <c r="D1701" t="s">
        <v>236</v>
      </c>
      <c r="F1701" s="65">
        <v>1718</v>
      </c>
      <c r="G1701" s="65">
        <f t="shared" si="79"/>
        <v>1718</v>
      </c>
      <c r="H1701" s="23">
        <f>ROUND(IF($A1701 ='Inflation Constants Table'!$E$1,E1701,E1701*(_xlfn.XLOOKUP($A1701,'Inflation Constants Table'!$A:$A,'Inflation Constants Table'!$B:$B,0))),0)</f>
        <v>0</v>
      </c>
      <c r="I1701" s="23">
        <f>ROUND(IF($A1701 ='Inflation Constants Table'!$E$1,F1701,F1701*(_xlfn.XLOOKUP($A1701,'Inflation Constants Table'!$A:$A,'Inflation Constants Table'!$B:$B,0))),0)</f>
        <v>1976</v>
      </c>
      <c r="J1701" s="23">
        <f>ROUND(IF($A1701 ='Inflation Constants Table'!$E$1,G1701,G1701*(_xlfn.XLOOKUP($A1701,'Inflation Constants Table'!$A:$A,'Inflation Constants Table'!$B:$B,0))),0)</f>
        <v>1976</v>
      </c>
      <c r="K1701" s="19">
        <f t="shared" si="80"/>
        <v>0</v>
      </c>
      <c r="L1701" s="73">
        <f>_xlfn.XLOOKUP(A1701,'SAPD GF as Pct of COSA GF'!A:A,'SAPD GF as Pct of COSA GF'!C:C)</f>
        <v>1561144617</v>
      </c>
      <c r="M1701" s="19">
        <f t="shared" si="81"/>
        <v>1.2657379582150524E-6</v>
      </c>
    </row>
    <row r="1702" spans="1:13">
      <c r="A1702">
        <v>2022</v>
      </c>
      <c r="B1702" t="s">
        <v>234</v>
      </c>
      <c r="C1702" t="s">
        <v>130</v>
      </c>
      <c r="D1702" t="s">
        <v>156</v>
      </c>
      <c r="F1702" s="65">
        <v>21503</v>
      </c>
      <c r="G1702" s="65">
        <f t="shared" si="79"/>
        <v>21503</v>
      </c>
      <c r="H1702" s="23">
        <f>ROUND(IF($A1702 ='Inflation Constants Table'!$E$1,E1702,E1702*(_xlfn.XLOOKUP($A1702,'Inflation Constants Table'!$A:$A,'Inflation Constants Table'!$B:$B,0))),0)</f>
        <v>0</v>
      </c>
      <c r="I1702" s="23">
        <f>ROUND(IF($A1702 ='Inflation Constants Table'!$E$1,F1702,F1702*(_xlfn.XLOOKUP($A1702,'Inflation Constants Table'!$A:$A,'Inflation Constants Table'!$B:$B,0))),0)</f>
        <v>24728</v>
      </c>
      <c r="J1702" s="23">
        <f>ROUND(IF($A1702 ='Inflation Constants Table'!$E$1,G1702,G1702*(_xlfn.XLOOKUP($A1702,'Inflation Constants Table'!$A:$A,'Inflation Constants Table'!$B:$B,0))),0)</f>
        <v>24728</v>
      </c>
      <c r="K1702" s="19">
        <f t="shared" si="80"/>
        <v>0</v>
      </c>
      <c r="L1702" s="73">
        <f>_xlfn.XLOOKUP(A1702,'SAPD GF as Pct of COSA GF'!A:A,'SAPD GF as Pct of COSA GF'!C:C)</f>
        <v>1561144617</v>
      </c>
      <c r="M1702" s="19">
        <f t="shared" si="81"/>
        <v>1.5839660035800516E-5</v>
      </c>
    </row>
    <row r="1703" spans="1:13">
      <c r="A1703">
        <v>2022</v>
      </c>
      <c r="B1703" t="s">
        <v>234</v>
      </c>
      <c r="C1703" t="s">
        <v>159</v>
      </c>
      <c r="D1703" t="s">
        <v>164</v>
      </c>
      <c r="F1703" s="65">
        <v>3700</v>
      </c>
      <c r="G1703" s="65">
        <f t="shared" si="79"/>
        <v>3700</v>
      </c>
      <c r="H1703" s="23">
        <f>ROUND(IF($A1703 ='Inflation Constants Table'!$E$1,E1703,E1703*(_xlfn.XLOOKUP($A1703,'Inflation Constants Table'!$A:$A,'Inflation Constants Table'!$B:$B,0))),0)</f>
        <v>0</v>
      </c>
      <c r="I1703" s="23">
        <f>ROUND(IF($A1703 ='Inflation Constants Table'!$E$1,F1703,F1703*(_xlfn.XLOOKUP($A1703,'Inflation Constants Table'!$A:$A,'Inflation Constants Table'!$B:$B,0))),0)</f>
        <v>4255</v>
      </c>
      <c r="J1703" s="23">
        <f>ROUND(IF($A1703 ='Inflation Constants Table'!$E$1,G1703,G1703*(_xlfn.XLOOKUP($A1703,'Inflation Constants Table'!$A:$A,'Inflation Constants Table'!$B:$B,0))),0)</f>
        <v>4255</v>
      </c>
      <c r="K1703" s="19">
        <f t="shared" si="80"/>
        <v>0</v>
      </c>
      <c r="L1703" s="73">
        <f>_xlfn.XLOOKUP(A1703,'SAPD GF as Pct of COSA GF'!A:A,'SAPD GF as Pct of COSA GF'!C:C)</f>
        <v>1561144617</v>
      </c>
      <c r="M1703" s="19">
        <f t="shared" si="81"/>
        <v>2.7255642774317044E-6</v>
      </c>
    </row>
    <row r="1704" spans="1:13">
      <c r="A1704">
        <v>2022</v>
      </c>
      <c r="B1704" t="s">
        <v>234</v>
      </c>
      <c r="C1704" t="s">
        <v>159</v>
      </c>
      <c r="D1704" t="s">
        <v>165</v>
      </c>
      <c r="F1704" s="65">
        <v>1500</v>
      </c>
      <c r="G1704" s="65">
        <f t="shared" si="79"/>
        <v>1500</v>
      </c>
      <c r="H1704" s="23">
        <f>ROUND(IF($A1704 ='Inflation Constants Table'!$E$1,E1704,E1704*(_xlfn.XLOOKUP($A1704,'Inflation Constants Table'!$A:$A,'Inflation Constants Table'!$B:$B,0))),0)</f>
        <v>0</v>
      </c>
      <c r="I1704" s="23">
        <f>ROUND(IF($A1704 ='Inflation Constants Table'!$E$1,F1704,F1704*(_xlfn.XLOOKUP($A1704,'Inflation Constants Table'!$A:$A,'Inflation Constants Table'!$B:$B,0))),0)</f>
        <v>1725</v>
      </c>
      <c r="J1704" s="23">
        <f>ROUND(IF($A1704 ='Inflation Constants Table'!$E$1,G1704,G1704*(_xlfn.XLOOKUP($A1704,'Inflation Constants Table'!$A:$A,'Inflation Constants Table'!$B:$B,0))),0)</f>
        <v>1725</v>
      </c>
      <c r="K1704" s="19">
        <f t="shared" si="80"/>
        <v>0</v>
      </c>
      <c r="L1704" s="73">
        <f>_xlfn.XLOOKUP(A1704,'SAPD GF as Pct of COSA GF'!A:A,'SAPD GF as Pct of COSA GF'!C:C)</f>
        <v>1561144617</v>
      </c>
      <c r="M1704" s="19">
        <f t="shared" si="81"/>
        <v>1.1049584908506911E-6</v>
      </c>
    </row>
    <row r="1705" spans="1:13">
      <c r="A1705">
        <v>2022</v>
      </c>
      <c r="B1705" t="s">
        <v>234</v>
      </c>
      <c r="C1705" t="s">
        <v>159</v>
      </c>
      <c r="D1705" t="s">
        <v>166</v>
      </c>
      <c r="F1705" s="65">
        <v>41056</v>
      </c>
      <c r="G1705" s="65">
        <f t="shared" si="79"/>
        <v>41056</v>
      </c>
      <c r="H1705" s="23">
        <f>ROUND(IF($A1705 ='Inflation Constants Table'!$E$1,E1705,E1705*(_xlfn.XLOOKUP($A1705,'Inflation Constants Table'!$A:$A,'Inflation Constants Table'!$B:$B,0))),0)</f>
        <v>0</v>
      </c>
      <c r="I1705" s="23">
        <f>ROUND(IF($A1705 ='Inflation Constants Table'!$E$1,F1705,F1705*(_xlfn.XLOOKUP($A1705,'Inflation Constants Table'!$A:$A,'Inflation Constants Table'!$B:$B,0))),0)</f>
        <v>47214</v>
      </c>
      <c r="J1705" s="23">
        <f>ROUND(IF($A1705 ='Inflation Constants Table'!$E$1,G1705,G1705*(_xlfn.XLOOKUP($A1705,'Inflation Constants Table'!$A:$A,'Inflation Constants Table'!$B:$B,0))),0)</f>
        <v>47214</v>
      </c>
      <c r="K1705" s="19">
        <f t="shared" si="80"/>
        <v>0</v>
      </c>
      <c r="L1705" s="73">
        <f>_xlfn.XLOOKUP(A1705,'SAPD GF as Pct of COSA GF'!A:A,'SAPD GF as Pct of COSA GF'!C:C)</f>
        <v>1561144617</v>
      </c>
      <c r="M1705" s="19">
        <f t="shared" si="81"/>
        <v>3.0243194311318566E-5</v>
      </c>
    </row>
    <row r="1706" spans="1:13">
      <c r="A1706">
        <v>2022</v>
      </c>
      <c r="B1706" t="s">
        <v>234</v>
      </c>
      <c r="C1706" t="s">
        <v>159</v>
      </c>
      <c r="D1706" t="s">
        <v>167</v>
      </c>
      <c r="F1706" s="65">
        <v>1000</v>
      </c>
      <c r="G1706" s="65">
        <f t="shared" si="79"/>
        <v>1000</v>
      </c>
      <c r="H1706" s="23">
        <f>ROUND(IF($A1706 ='Inflation Constants Table'!$E$1,E1706,E1706*(_xlfn.XLOOKUP($A1706,'Inflation Constants Table'!$A:$A,'Inflation Constants Table'!$B:$B,0))),0)</f>
        <v>0</v>
      </c>
      <c r="I1706" s="23">
        <f>ROUND(IF($A1706 ='Inflation Constants Table'!$E$1,F1706,F1706*(_xlfn.XLOOKUP($A1706,'Inflation Constants Table'!$A:$A,'Inflation Constants Table'!$B:$B,0))),0)</f>
        <v>1150</v>
      </c>
      <c r="J1706" s="23">
        <f>ROUND(IF($A1706 ='Inflation Constants Table'!$E$1,G1706,G1706*(_xlfn.XLOOKUP($A1706,'Inflation Constants Table'!$A:$A,'Inflation Constants Table'!$B:$B,0))),0)</f>
        <v>1150</v>
      </c>
      <c r="K1706" s="19">
        <f t="shared" si="80"/>
        <v>0</v>
      </c>
      <c r="L1706" s="73">
        <f>_xlfn.XLOOKUP(A1706,'SAPD GF as Pct of COSA GF'!A:A,'SAPD GF as Pct of COSA GF'!C:C)</f>
        <v>1561144617</v>
      </c>
      <c r="M1706" s="19">
        <f t="shared" si="81"/>
        <v>7.3663899390046067E-7</v>
      </c>
    </row>
    <row r="1707" spans="1:13">
      <c r="A1707">
        <v>2022</v>
      </c>
      <c r="B1707" t="s">
        <v>234</v>
      </c>
      <c r="C1707" t="s">
        <v>159</v>
      </c>
      <c r="D1707" t="s">
        <v>168</v>
      </c>
      <c r="F1707" s="65">
        <v>2520</v>
      </c>
      <c r="G1707" s="65">
        <f t="shared" si="79"/>
        <v>2520</v>
      </c>
      <c r="H1707" s="23">
        <f>ROUND(IF($A1707 ='Inflation Constants Table'!$E$1,E1707,E1707*(_xlfn.XLOOKUP($A1707,'Inflation Constants Table'!$A:$A,'Inflation Constants Table'!$B:$B,0))),0)</f>
        <v>0</v>
      </c>
      <c r="I1707" s="23">
        <f>ROUND(IF($A1707 ='Inflation Constants Table'!$E$1,F1707,F1707*(_xlfn.XLOOKUP($A1707,'Inflation Constants Table'!$A:$A,'Inflation Constants Table'!$B:$B,0))),0)</f>
        <v>2898</v>
      </c>
      <c r="J1707" s="23">
        <f>ROUND(IF($A1707 ='Inflation Constants Table'!$E$1,G1707,G1707*(_xlfn.XLOOKUP($A1707,'Inflation Constants Table'!$A:$A,'Inflation Constants Table'!$B:$B,0))),0)</f>
        <v>2898</v>
      </c>
      <c r="K1707" s="19">
        <f t="shared" si="80"/>
        <v>0</v>
      </c>
      <c r="L1707" s="73">
        <f>_xlfn.XLOOKUP(A1707,'SAPD GF as Pct of COSA GF'!A:A,'SAPD GF as Pct of COSA GF'!C:C)</f>
        <v>1561144617</v>
      </c>
      <c r="M1707" s="19">
        <f t="shared" si="81"/>
        <v>1.8563302646291608E-6</v>
      </c>
    </row>
    <row r="1708" spans="1:13">
      <c r="A1708">
        <v>2022</v>
      </c>
      <c r="B1708" t="s">
        <v>234</v>
      </c>
      <c r="C1708" t="s">
        <v>159</v>
      </c>
      <c r="D1708" t="s">
        <v>170</v>
      </c>
      <c r="F1708" s="65"/>
      <c r="G1708" s="65">
        <f t="shared" si="79"/>
        <v>0</v>
      </c>
      <c r="H1708" s="23">
        <f>ROUND(IF($A1708 ='Inflation Constants Table'!$E$1,E1708,E1708*(_xlfn.XLOOKUP($A1708,'Inflation Constants Table'!$A:$A,'Inflation Constants Table'!$B:$B,0))),0)</f>
        <v>0</v>
      </c>
      <c r="I1708" s="23">
        <f>ROUND(IF($A1708 ='Inflation Constants Table'!$E$1,F1708,F1708*(_xlfn.XLOOKUP($A1708,'Inflation Constants Table'!$A:$A,'Inflation Constants Table'!$B:$B,0))),0)</f>
        <v>0</v>
      </c>
      <c r="J1708" s="23">
        <f>ROUND(IF($A1708 ='Inflation Constants Table'!$E$1,G1708,G1708*(_xlfn.XLOOKUP($A1708,'Inflation Constants Table'!$A:$A,'Inflation Constants Table'!$B:$B,0))),0)</f>
        <v>0</v>
      </c>
      <c r="K1708" s="19">
        <f t="shared" si="80"/>
        <v>0</v>
      </c>
      <c r="L1708" s="73">
        <f>_xlfn.XLOOKUP(A1708,'SAPD GF as Pct of COSA GF'!A:A,'SAPD GF as Pct of COSA GF'!C:C)</f>
        <v>1561144617</v>
      </c>
      <c r="M1708" s="19">
        <f t="shared" si="81"/>
        <v>0</v>
      </c>
    </row>
    <row r="1709" spans="1:13">
      <c r="A1709">
        <v>2022</v>
      </c>
      <c r="B1709" t="s">
        <v>234</v>
      </c>
      <c r="C1709" t="s">
        <v>159</v>
      </c>
      <c r="D1709" t="s">
        <v>172</v>
      </c>
      <c r="F1709" s="65">
        <v>27264</v>
      </c>
      <c r="G1709" s="65">
        <f t="shared" si="79"/>
        <v>27264</v>
      </c>
      <c r="H1709" s="23">
        <f>ROUND(IF($A1709 ='Inflation Constants Table'!$E$1,E1709,E1709*(_xlfn.XLOOKUP($A1709,'Inflation Constants Table'!$A:$A,'Inflation Constants Table'!$B:$B,0))),0)</f>
        <v>0</v>
      </c>
      <c r="I1709" s="23">
        <f>ROUND(IF($A1709 ='Inflation Constants Table'!$E$1,F1709,F1709*(_xlfn.XLOOKUP($A1709,'Inflation Constants Table'!$A:$A,'Inflation Constants Table'!$B:$B,0))),0)</f>
        <v>31354</v>
      </c>
      <c r="J1709" s="23">
        <f>ROUND(IF($A1709 ='Inflation Constants Table'!$E$1,G1709,G1709*(_xlfn.XLOOKUP($A1709,'Inflation Constants Table'!$A:$A,'Inflation Constants Table'!$B:$B,0))),0)</f>
        <v>31354</v>
      </c>
      <c r="K1709" s="19">
        <f t="shared" si="80"/>
        <v>0</v>
      </c>
      <c r="L1709" s="73">
        <f>_xlfn.XLOOKUP(A1709,'SAPD GF as Pct of COSA GF'!A:A,'SAPD GF as Pct of COSA GF'!C:C)</f>
        <v>1561144617</v>
      </c>
      <c r="M1709" s="19">
        <f t="shared" si="81"/>
        <v>2.0083981751960906E-5</v>
      </c>
    </row>
    <row r="1710" spans="1:13">
      <c r="A1710">
        <v>2022</v>
      </c>
      <c r="B1710" t="s">
        <v>234</v>
      </c>
      <c r="C1710" t="s">
        <v>159</v>
      </c>
      <c r="D1710" t="s">
        <v>173</v>
      </c>
      <c r="F1710" s="65">
        <v>30000</v>
      </c>
      <c r="G1710" s="65">
        <f t="shared" si="79"/>
        <v>30000</v>
      </c>
      <c r="H1710" s="23">
        <f>ROUND(IF($A1710 ='Inflation Constants Table'!$E$1,E1710,E1710*(_xlfn.XLOOKUP($A1710,'Inflation Constants Table'!$A:$A,'Inflation Constants Table'!$B:$B,0))),0)</f>
        <v>0</v>
      </c>
      <c r="I1710" s="23">
        <f>ROUND(IF($A1710 ='Inflation Constants Table'!$E$1,F1710,F1710*(_xlfn.XLOOKUP($A1710,'Inflation Constants Table'!$A:$A,'Inflation Constants Table'!$B:$B,0))),0)</f>
        <v>34500</v>
      </c>
      <c r="J1710" s="23">
        <f>ROUND(IF($A1710 ='Inflation Constants Table'!$E$1,G1710,G1710*(_xlfn.XLOOKUP($A1710,'Inflation Constants Table'!$A:$A,'Inflation Constants Table'!$B:$B,0))),0)</f>
        <v>34500</v>
      </c>
      <c r="K1710" s="19">
        <f t="shared" si="80"/>
        <v>0</v>
      </c>
      <c r="L1710" s="73">
        <f>_xlfn.XLOOKUP(A1710,'SAPD GF as Pct of COSA GF'!A:A,'SAPD GF as Pct of COSA GF'!C:C)</f>
        <v>1561144617</v>
      </c>
      <c r="M1710" s="19">
        <f t="shared" si="81"/>
        <v>2.209916981701382E-5</v>
      </c>
    </row>
    <row r="1711" spans="1:13">
      <c r="A1711">
        <v>2022</v>
      </c>
      <c r="B1711" t="s">
        <v>234</v>
      </c>
      <c r="C1711" t="s">
        <v>159</v>
      </c>
      <c r="D1711" t="s">
        <v>175</v>
      </c>
      <c r="F1711" s="65">
        <v>5150</v>
      </c>
      <c r="G1711" s="65">
        <f t="shared" si="79"/>
        <v>5150</v>
      </c>
      <c r="H1711" s="23">
        <f>ROUND(IF($A1711 ='Inflation Constants Table'!$E$1,E1711,E1711*(_xlfn.XLOOKUP($A1711,'Inflation Constants Table'!$A:$A,'Inflation Constants Table'!$B:$B,0))),0)</f>
        <v>0</v>
      </c>
      <c r="I1711" s="23">
        <f>ROUND(IF($A1711 ='Inflation Constants Table'!$E$1,F1711,F1711*(_xlfn.XLOOKUP($A1711,'Inflation Constants Table'!$A:$A,'Inflation Constants Table'!$B:$B,0))),0)</f>
        <v>5923</v>
      </c>
      <c r="J1711" s="23">
        <f>ROUND(IF($A1711 ='Inflation Constants Table'!$E$1,G1711,G1711*(_xlfn.XLOOKUP($A1711,'Inflation Constants Table'!$A:$A,'Inflation Constants Table'!$B:$B,0))),0)</f>
        <v>5923</v>
      </c>
      <c r="K1711" s="19">
        <f t="shared" si="80"/>
        <v>0</v>
      </c>
      <c r="L1711" s="73">
        <f>_xlfn.XLOOKUP(A1711,'SAPD GF as Pct of COSA GF'!A:A,'SAPD GF as Pct of COSA GF'!C:C)</f>
        <v>1561144617</v>
      </c>
      <c r="M1711" s="19">
        <f t="shared" si="81"/>
        <v>3.7940110964108072E-6</v>
      </c>
    </row>
    <row r="1712" spans="1:13">
      <c r="A1712">
        <v>2022</v>
      </c>
      <c r="B1712" t="s">
        <v>234</v>
      </c>
      <c r="C1712" t="s">
        <v>177</v>
      </c>
      <c r="D1712" t="s">
        <v>180</v>
      </c>
      <c r="F1712" s="65">
        <v>0</v>
      </c>
      <c r="G1712" s="65">
        <f t="shared" si="79"/>
        <v>0</v>
      </c>
      <c r="H1712" s="23">
        <f>ROUND(IF($A1712 ='Inflation Constants Table'!$E$1,E1712,E1712*(_xlfn.XLOOKUP($A1712,'Inflation Constants Table'!$A:$A,'Inflation Constants Table'!$B:$B,0))),0)</f>
        <v>0</v>
      </c>
      <c r="I1712" s="23">
        <f>ROUND(IF($A1712 ='Inflation Constants Table'!$E$1,F1712,F1712*(_xlfn.XLOOKUP($A1712,'Inflation Constants Table'!$A:$A,'Inflation Constants Table'!$B:$B,0))),0)</f>
        <v>0</v>
      </c>
      <c r="J1712" s="23">
        <f>ROUND(IF($A1712 ='Inflation Constants Table'!$E$1,G1712,G1712*(_xlfn.XLOOKUP($A1712,'Inflation Constants Table'!$A:$A,'Inflation Constants Table'!$B:$B,0))),0)</f>
        <v>0</v>
      </c>
      <c r="K1712" s="19">
        <f t="shared" si="80"/>
        <v>0</v>
      </c>
      <c r="L1712" s="73">
        <f>_xlfn.XLOOKUP(A1712,'SAPD GF as Pct of COSA GF'!A:A,'SAPD GF as Pct of COSA GF'!C:C)</f>
        <v>1561144617</v>
      </c>
      <c r="M1712" s="19">
        <f t="shared" si="81"/>
        <v>0</v>
      </c>
    </row>
    <row r="1713" spans="1:13">
      <c r="A1713">
        <v>2022</v>
      </c>
      <c r="B1713" t="s">
        <v>234</v>
      </c>
      <c r="C1713" t="s">
        <v>177</v>
      </c>
      <c r="D1713" t="s">
        <v>181</v>
      </c>
      <c r="F1713" s="65">
        <v>673</v>
      </c>
      <c r="G1713" s="65">
        <f t="shared" si="79"/>
        <v>673</v>
      </c>
      <c r="H1713" s="23">
        <f>ROUND(IF($A1713 ='Inflation Constants Table'!$E$1,E1713,E1713*(_xlfn.XLOOKUP($A1713,'Inflation Constants Table'!$A:$A,'Inflation Constants Table'!$B:$B,0))),0)</f>
        <v>0</v>
      </c>
      <c r="I1713" s="23">
        <f>ROUND(IF($A1713 ='Inflation Constants Table'!$E$1,F1713,F1713*(_xlfn.XLOOKUP($A1713,'Inflation Constants Table'!$A:$A,'Inflation Constants Table'!$B:$B,0))),0)</f>
        <v>774</v>
      </c>
      <c r="J1713" s="23">
        <f>ROUND(IF($A1713 ='Inflation Constants Table'!$E$1,G1713,G1713*(_xlfn.XLOOKUP($A1713,'Inflation Constants Table'!$A:$A,'Inflation Constants Table'!$B:$B,0))),0)</f>
        <v>774</v>
      </c>
      <c r="K1713" s="19">
        <f t="shared" si="80"/>
        <v>0</v>
      </c>
      <c r="L1713" s="73">
        <f>_xlfn.XLOOKUP(A1713,'SAPD GF as Pct of COSA GF'!A:A,'SAPD GF as Pct of COSA GF'!C:C)</f>
        <v>1561144617</v>
      </c>
      <c r="M1713" s="19">
        <f t="shared" si="81"/>
        <v>4.9579007067735357E-7</v>
      </c>
    </row>
    <row r="1714" spans="1:13">
      <c r="A1714">
        <v>2022</v>
      </c>
      <c r="B1714" t="s">
        <v>234</v>
      </c>
      <c r="C1714" t="s">
        <v>177</v>
      </c>
      <c r="D1714" t="s">
        <v>182</v>
      </c>
      <c r="F1714" s="65">
        <v>8859</v>
      </c>
      <c r="G1714" s="65">
        <f t="shared" si="79"/>
        <v>8859</v>
      </c>
      <c r="H1714" s="23">
        <f>ROUND(IF($A1714 ='Inflation Constants Table'!$E$1,E1714,E1714*(_xlfn.XLOOKUP($A1714,'Inflation Constants Table'!$A:$A,'Inflation Constants Table'!$B:$B,0))),0)</f>
        <v>0</v>
      </c>
      <c r="I1714" s="23">
        <f>ROUND(IF($A1714 ='Inflation Constants Table'!$E$1,F1714,F1714*(_xlfn.XLOOKUP($A1714,'Inflation Constants Table'!$A:$A,'Inflation Constants Table'!$B:$B,0))),0)</f>
        <v>10188</v>
      </c>
      <c r="J1714" s="23">
        <f>ROUND(IF($A1714 ='Inflation Constants Table'!$E$1,G1714,G1714*(_xlfn.XLOOKUP($A1714,'Inflation Constants Table'!$A:$A,'Inflation Constants Table'!$B:$B,0))),0)</f>
        <v>10188</v>
      </c>
      <c r="K1714" s="19">
        <f t="shared" si="80"/>
        <v>0</v>
      </c>
      <c r="L1714" s="73">
        <f>_xlfn.XLOOKUP(A1714,'SAPD GF as Pct of COSA GF'!A:A,'SAPD GF as Pct of COSA GF'!C:C)</f>
        <v>1561144617</v>
      </c>
      <c r="M1714" s="19">
        <f t="shared" si="81"/>
        <v>6.5259809303112117E-6</v>
      </c>
    </row>
    <row r="1715" spans="1:13">
      <c r="A1715">
        <v>2022</v>
      </c>
      <c r="B1715" t="s">
        <v>234</v>
      </c>
      <c r="C1715" t="s">
        <v>177</v>
      </c>
      <c r="D1715" t="s">
        <v>183</v>
      </c>
      <c r="F1715" s="65">
        <v>1945</v>
      </c>
      <c r="G1715" s="65">
        <f t="shared" si="79"/>
        <v>1945</v>
      </c>
      <c r="H1715" s="23">
        <f>ROUND(IF($A1715 ='Inflation Constants Table'!$E$1,E1715,E1715*(_xlfn.XLOOKUP($A1715,'Inflation Constants Table'!$A:$A,'Inflation Constants Table'!$B:$B,0))),0)</f>
        <v>0</v>
      </c>
      <c r="I1715" s="23">
        <f>ROUND(IF($A1715 ='Inflation Constants Table'!$E$1,F1715,F1715*(_xlfn.XLOOKUP($A1715,'Inflation Constants Table'!$A:$A,'Inflation Constants Table'!$B:$B,0))),0)</f>
        <v>2237</v>
      </c>
      <c r="J1715" s="23">
        <f>ROUND(IF($A1715 ='Inflation Constants Table'!$E$1,G1715,G1715*(_xlfn.XLOOKUP($A1715,'Inflation Constants Table'!$A:$A,'Inflation Constants Table'!$B:$B,0))),0)</f>
        <v>2237</v>
      </c>
      <c r="K1715" s="19">
        <f t="shared" si="80"/>
        <v>0</v>
      </c>
      <c r="L1715" s="73">
        <f>_xlfn.XLOOKUP(A1715,'SAPD GF as Pct of COSA GF'!A:A,'SAPD GF as Pct of COSA GF'!C:C)</f>
        <v>1561144617</v>
      </c>
      <c r="M1715" s="19">
        <f t="shared" si="81"/>
        <v>1.4329229820481134E-6</v>
      </c>
    </row>
    <row r="1716" spans="1:13">
      <c r="A1716">
        <v>2022</v>
      </c>
      <c r="B1716" t="s">
        <v>234</v>
      </c>
      <c r="C1716" t="s">
        <v>177</v>
      </c>
      <c r="D1716" t="s">
        <v>184</v>
      </c>
      <c r="F1716" s="65">
        <v>2318</v>
      </c>
      <c r="G1716" s="65">
        <f t="shared" si="79"/>
        <v>2318</v>
      </c>
      <c r="H1716" s="23">
        <f>ROUND(IF($A1716 ='Inflation Constants Table'!$E$1,E1716,E1716*(_xlfn.XLOOKUP($A1716,'Inflation Constants Table'!$A:$A,'Inflation Constants Table'!$B:$B,0))),0)</f>
        <v>0</v>
      </c>
      <c r="I1716" s="23">
        <f>ROUND(IF($A1716 ='Inflation Constants Table'!$E$1,F1716,F1716*(_xlfn.XLOOKUP($A1716,'Inflation Constants Table'!$A:$A,'Inflation Constants Table'!$B:$B,0))),0)</f>
        <v>2666</v>
      </c>
      <c r="J1716" s="23">
        <f>ROUND(IF($A1716 ='Inflation Constants Table'!$E$1,G1716,G1716*(_xlfn.XLOOKUP($A1716,'Inflation Constants Table'!$A:$A,'Inflation Constants Table'!$B:$B,0))),0)</f>
        <v>2666</v>
      </c>
      <c r="K1716" s="19">
        <f t="shared" si="80"/>
        <v>0</v>
      </c>
      <c r="L1716" s="73">
        <f>_xlfn.XLOOKUP(A1716,'SAPD GF as Pct of COSA GF'!A:A,'SAPD GF as Pct of COSA GF'!C:C)</f>
        <v>1561144617</v>
      </c>
      <c r="M1716" s="19">
        <f t="shared" si="81"/>
        <v>1.7077213545553287E-6</v>
      </c>
    </row>
    <row r="1717" spans="1:13">
      <c r="A1717">
        <v>2022</v>
      </c>
      <c r="B1717" t="s">
        <v>234</v>
      </c>
      <c r="C1717" t="s">
        <v>177</v>
      </c>
      <c r="D1717" t="s">
        <v>185</v>
      </c>
      <c r="F1717" s="65">
        <v>368430</v>
      </c>
      <c r="G1717" s="65">
        <f t="shared" si="79"/>
        <v>368430</v>
      </c>
      <c r="H1717" s="23">
        <f>ROUND(IF($A1717 ='Inflation Constants Table'!$E$1,E1717,E1717*(_xlfn.XLOOKUP($A1717,'Inflation Constants Table'!$A:$A,'Inflation Constants Table'!$B:$B,0))),0)</f>
        <v>0</v>
      </c>
      <c r="I1717" s="23">
        <f>ROUND(IF($A1717 ='Inflation Constants Table'!$E$1,F1717,F1717*(_xlfn.XLOOKUP($A1717,'Inflation Constants Table'!$A:$A,'Inflation Constants Table'!$B:$B,0))),0)</f>
        <v>423695</v>
      </c>
      <c r="J1717" s="23">
        <f>ROUND(IF($A1717 ='Inflation Constants Table'!$E$1,G1717,G1717*(_xlfn.XLOOKUP($A1717,'Inflation Constants Table'!$A:$A,'Inflation Constants Table'!$B:$B,0))),0)</f>
        <v>423695</v>
      </c>
      <c r="K1717" s="19">
        <f t="shared" si="80"/>
        <v>0</v>
      </c>
      <c r="L1717" s="73">
        <f>_xlfn.XLOOKUP(A1717,'SAPD GF as Pct of COSA GF'!A:A,'SAPD GF as Pct of COSA GF'!C:C)</f>
        <v>1561144617</v>
      </c>
      <c r="M1717" s="19">
        <f t="shared" si="81"/>
        <v>2.7140022480057018E-4</v>
      </c>
    </row>
    <row r="1718" spans="1:13">
      <c r="A1718">
        <v>2022</v>
      </c>
      <c r="B1718" t="s">
        <v>234</v>
      </c>
      <c r="C1718" t="s">
        <v>177</v>
      </c>
      <c r="D1718" t="s">
        <v>193</v>
      </c>
      <c r="F1718" s="65">
        <v>4198</v>
      </c>
      <c r="G1718" s="65">
        <f t="shared" si="79"/>
        <v>4198</v>
      </c>
      <c r="H1718" s="23">
        <f>ROUND(IF($A1718 ='Inflation Constants Table'!$E$1,E1718,E1718*(_xlfn.XLOOKUP($A1718,'Inflation Constants Table'!$A:$A,'Inflation Constants Table'!$B:$B,0))),0)</f>
        <v>0</v>
      </c>
      <c r="I1718" s="23">
        <f>ROUND(IF($A1718 ='Inflation Constants Table'!$E$1,F1718,F1718*(_xlfn.XLOOKUP($A1718,'Inflation Constants Table'!$A:$A,'Inflation Constants Table'!$B:$B,0))),0)</f>
        <v>4828</v>
      </c>
      <c r="J1718" s="23">
        <f>ROUND(IF($A1718 ='Inflation Constants Table'!$E$1,G1718,G1718*(_xlfn.XLOOKUP($A1718,'Inflation Constants Table'!$A:$A,'Inflation Constants Table'!$B:$B,0))),0)</f>
        <v>4828</v>
      </c>
      <c r="K1718" s="19">
        <f t="shared" si="80"/>
        <v>0</v>
      </c>
      <c r="L1718" s="73">
        <f>_xlfn.XLOOKUP(A1718,'SAPD GF as Pct of COSA GF'!A:A,'SAPD GF as Pct of COSA GF'!C:C)</f>
        <v>1561144617</v>
      </c>
      <c r="M1718" s="19">
        <f t="shared" si="81"/>
        <v>3.092602663088195E-6</v>
      </c>
    </row>
    <row r="1719" spans="1:13">
      <c r="A1719">
        <v>2022</v>
      </c>
      <c r="B1719" t="s">
        <v>234</v>
      </c>
      <c r="C1719" t="s">
        <v>177</v>
      </c>
      <c r="D1719" t="s">
        <v>194</v>
      </c>
      <c r="F1719" s="65">
        <v>0</v>
      </c>
      <c r="G1719" s="65">
        <f t="shared" si="79"/>
        <v>0</v>
      </c>
      <c r="H1719" s="23">
        <f>ROUND(IF($A1719 ='Inflation Constants Table'!$E$1,E1719,E1719*(_xlfn.XLOOKUP($A1719,'Inflation Constants Table'!$A:$A,'Inflation Constants Table'!$B:$B,0))),0)</f>
        <v>0</v>
      </c>
      <c r="I1719" s="23">
        <f>ROUND(IF($A1719 ='Inflation Constants Table'!$E$1,F1719,F1719*(_xlfn.XLOOKUP($A1719,'Inflation Constants Table'!$A:$A,'Inflation Constants Table'!$B:$B,0))),0)</f>
        <v>0</v>
      </c>
      <c r="J1719" s="23">
        <f>ROUND(IF($A1719 ='Inflation Constants Table'!$E$1,G1719,G1719*(_xlfn.XLOOKUP($A1719,'Inflation Constants Table'!$A:$A,'Inflation Constants Table'!$B:$B,0))),0)</f>
        <v>0</v>
      </c>
      <c r="K1719" s="19">
        <f t="shared" si="80"/>
        <v>0</v>
      </c>
      <c r="L1719" s="73">
        <f>_xlfn.XLOOKUP(A1719,'SAPD GF as Pct of COSA GF'!A:A,'SAPD GF as Pct of COSA GF'!C:C)</f>
        <v>1561144617</v>
      </c>
      <c r="M1719" s="19">
        <f t="shared" si="81"/>
        <v>0</v>
      </c>
    </row>
    <row r="1720" spans="1:13">
      <c r="A1720">
        <v>2022</v>
      </c>
      <c r="B1720" t="s">
        <v>234</v>
      </c>
      <c r="C1720" t="s">
        <v>177</v>
      </c>
      <c r="D1720" t="s">
        <v>195</v>
      </c>
      <c r="F1720" s="65">
        <v>93</v>
      </c>
      <c r="G1720" s="65">
        <f t="shared" si="79"/>
        <v>93</v>
      </c>
      <c r="H1720" s="23">
        <f>ROUND(IF($A1720 ='Inflation Constants Table'!$E$1,E1720,E1720*(_xlfn.XLOOKUP($A1720,'Inflation Constants Table'!$A:$A,'Inflation Constants Table'!$B:$B,0))),0)</f>
        <v>0</v>
      </c>
      <c r="I1720" s="23">
        <f>ROUND(IF($A1720 ='Inflation Constants Table'!$E$1,F1720,F1720*(_xlfn.XLOOKUP($A1720,'Inflation Constants Table'!$A:$A,'Inflation Constants Table'!$B:$B,0))),0)</f>
        <v>107</v>
      </c>
      <c r="J1720" s="23">
        <f>ROUND(IF($A1720 ='Inflation Constants Table'!$E$1,G1720,G1720*(_xlfn.XLOOKUP($A1720,'Inflation Constants Table'!$A:$A,'Inflation Constants Table'!$B:$B,0))),0)</f>
        <v>107</v>
      </c>
      <c r="K1720" s="19">
        <f t="shared" si="80"/>
        <v>0</v>
      </c>
      <c r="L1720" s="73">
        <f>_xlfn.XLOOKUP(A1720,'SAPD GF as Pct of COSA GF'!A:A,'SAPD GF as Pct of COSA GF'!C:C)</f>
        <v>1561144617</v>
      </c>
      <c r="M1720" s="19">
        <f t="shared" si="81"/>
        <v>6.8539454215086343E-8</v>
      </c>
    </row>
    <row r="1721" spans="1:13">
      <c r="A1721">
        <v>2022</v>
      </c>
      <c r="B1721" t="s">
        <v>234</v>
      </c>
      <c r="C1721" t="s">
        <v>199</v>
      </c>
      <c r="D1721" t="s">
        <v>226</v>
      </c>
      <c r="F1721" s="65">
        <v>2682</v>
      </c>
      <c r="G1721" s="65">
        <f t="shared" si="79"/>
        <v>2682</v>
      </c>
      <c r="H1721" s="23">
        <f>ROUND(IF($A1721 ='Inflation Constants Table'!$E$1,E1721,E1721*(_xlfn.XLOOKUP($A1721,'Inflation Constants Table'!$A:$A,'Inflation Constants Table'!$B:$B,0))),0)</f>
        <v>0</v>
      </c>
      <c r="I1721" s="23">
        <f>ROUND(IF($A1721 ='Inflation Constants Table'!$E$1,F1721,F1721*(_xlfn.XLOOKUP($A1721,'Inflation Constants Table'!$A:$A,'Inflation Constants Table'!$B:$B,0))),0)</f>
        <v>3084</v>
      </c>
      <c r="J1721" s="23">
        <f>ROUND(IF($A1721 ='Inflation Constants Table'!$E$1,G1721,G1721*(_xlfn.XLOOKUP($A1721,'Inflation Constants Table'!$A:$A,'Inflation Constants Table'!$B:$B,0))),0)</f>
        <v>3084</v>
      </c>
      <c r="K1721" s="19">
        <f t="shared" si="80"/>
        <v>0</v>
      </c>
      <c r="L1721" s="73">
        <f>_xlfn.XLOOKUP(A1721,'SAPD GF as Pct of COSA GF'!A:A,'SAPD GF as Pct of COSA GF'!C:C)</f>
        <v>1561144617</v>
      </c>
      <c r="M1721" s="19">
        <f t="shared" si="81"/>
        <v>1.9754736149469746E-6</v>
      </c>
    </row>
    <row r="1722" spans="1:13">
      <c r="A1722">
        <v>2022</v>
      </c>
      <c r="B1722" t="s">
        <v>234</v>
      </c>
      <c r="C1722" t="s">
        <v>199</v>
      </c>
      <c r="D1722" t="s">
        <v>227</v>
      </c>
      <c r="F1722" s="65">
        <v>46512</v>
      </c>
      <c r="G1722" s="65">
        <f t="shared" si="79"/>
        <v>46512</v>
      </c>
      <c r="H1722" s="23">
        <f>ROUND(IF($A1722 ='Inflation Constants Table'!$E$1,E1722,E1722*(_xlfn.XLOOKUP($A1722,'Inflation Constants Table'!$A:$A,'Inflation Constants Table'!$B:$B,0))),0)</f>
        <v>0</v>
      </c>
      <c r="I1722" s="23">
        <f>ROUND(IF($A1722 ='Inflation Constants Table'!$E$1,F1722,F1722*(_xlfn.XLOOKUP($A1722,'Inflation Constants Table'!$A:$A,'Inflation Constants Table'!$B:$B,0))),0)</f>
        <v>53489</v>
      </c>
      <c r="J1722" s="23">
        <f>ROUND(IF($A1722 ='Inflation Constants Table'!$E$1,G1722,G1722*(_xlfn.XLOOKUP($A1722,'Inflation Constants Table'!$A:$A,'Inflation Constants Table'!$B:$B,0))),0)</f>
        <v>53489</v>
      </c>
      <c r="K1722" s="19">
        <f t="shared" si="80"/>
        <v>0</v>
      </c>
      <c r="L1722" s="73">
        <f>_xlfn.XLOOKUP(A1722,'SAPD GF as Pct of COSA GF'!A:A,'SAPD GF as Pct of COSA GF'!C:C)</f>
        <v>1561144617</v>
      </c>
      <c r="M1722" s="19">
        <f t="shared" si="81"/>
        <v>3.4262680995427602E-5</v>
      </c>
    </row>
    <row r="1723" spans="1:13">
      <c r="A1723">
        <v>2022</v>
      </c>
      <c r="B1723" t="s">
        <v>234</v>
      </c>
      <c r="C1723" t="s">
        <v>199</v>
      </c>
      <c r="D1723" t="s">
        <v>203</v>
      </c>
      <c r="F1723" s="65">
        <v>0</v>
      </c>
      <c r="G1723" s="65">
        <f t="shared" si="79"/>
        <v>0</v>
      </c>
      <c r="H1723" s="23">
        <f>ROUND(IF($A1723 ='Inflation Constants Table'!$E$1,E1723,E1723*(_xlfn.XLOOKUP($A1723,'Inflation Constants Table'!$A:$A,'Inflation Constants Table'!$B:$B,0))),0)</f>
        <v>0</v>
      </c>
      <c r="I1723" s="23">
        <f>ROUND(IF($A1723 ='Inflation Constants Table'!$E$1,F1723,F1723*(_xlfn.XLOOKUP($A1723,'Inflation Constants Table'!$A:$A,'Inflation Constants Table'!$B:$B,0))),0)</f>
        <v>0</v>
      </c>
      <c r="J1723" s="23">
        <f>ROUND(IF($A1723 ='Inflation Constants Table'!$E$1,G1723,G1723*(_xlfn.XLOOKUP($A1723,'Inflation Constants Table'!$A:$A,'Inflation Constants Table'!$B:$B,0))),0)</f>
        <v>0</v>
      </c>
      <c r="K1723" s="19">
        <f t="shared" si="80"/>
        <v>0</v>
      </c>
      <c r="L1723" s="73">
        <f>_xlfn.XLOOKUP(A1723,'SAPD GF as Pct of COSA GF'!A:A,'SAPD GF as Pct of COSA GF'!C:C)</f>
        <v>1561144617</v>
      </c>
      <c r="M1723" s="19">
        <f t="shared" si="81"/>
        <v>0</v>
      </c>
    </row>
    <row r="1724" spans="1:13">
      <c r="A1724">
        <v>2022</v>
      </c>
      <c r="B1724" t="s">
        <v>234</v>
      </c>
      <c r="C1724" t="s">
        <v>199</v>
      </c>
      <c r="D1724" t="s">
        <v>222</v>
      </c>
      <c r="F1724" s="65">
        <v>0</v>
      </c>
      <c r="G1724" s="65">
        <f t="shared" si="79"/>
        <v>0</v>
      </c>
      <c r="H1724" s="23">
        <f>ROUND(IF($A1724 ='Inflation Constants Table'!$E$1,E1724,E1724*(_xlfn.XLOOKUP($A1724,'Inflation Constants Table'!$A:$A,'Inflation Constants Table'!$B:$B,0))),0)</f>
        <v>0</v>
      </c>
      <c r="I1724" s="23">
        <f>ROUND(IF($A1724 ='Inflation Constants Table'!$E$1,F1724,F1724*(_xlfn.XLOOKUP($A1724,'Inflation Constants Table'!$A:$A,'Inflation Constants Table'!$B:$B,0))),0)</f>
        <v>0</v>
      </c>
      <c r="J1724" s="23">
        <f>ROUND(IF($A1724 ='Inflation Constants Table'!$E$1,G1724,G1724*(_xlfn.XLOOKUP($A1724,'Inflation Constants Table'!$A:$A,'Inflation Constants Table'!$B:$B,0))),0)</f>
        <v>0</v>
      </c>
      <c r="K1724" s="19">
        <f t="shared" si="80"/>
        <v>0</v>
      </c>
      <c r="L1724" s="73">
        <f>_xlfn.XLOOKUP(A1724,'SAPD GF as Pct of COSA GF'!A:A,'SAPD GF as Pct of COSA GF'!C:C)</f>
        <v>1561144617</v>
      </c>
      <c r="M1724" s="19">
        <f t="shared" si="81"/>
        <v>0</v>
      </c>
    </row>
    <row r="1725" spans="1:13">
      <c r="A1725">
        <v>2022</v>
      </c>
      <c r="B1725" t="s">
        <v>234</v>
      </c>
      <c r="C1725" t="s">
        <v>199</v>
      </c>
      <c r="D1725" t="s">
        <v>223</v>
      </c>
      <c r="F1725" s="65">
        <v>2698</v>
      </c>
      <c r="G1725" s="65">
        <f t="shared" si="79"/>
        <v>2698</v>
      </c>
      <c r="H1725" s="23">
        <f>ROUND(IF($A1725 ='Inflation Constants Table'!$E$1,E1725,E1725*(_xlfn.XLOOKUP($A1725,'Inflation Constants Table'!$A:$A,'Inflation Constants Table'!$B:$B,0))),0)</f>
        <v>0</v>
      </c>
      <c r="I1725" s="23">
        <f>ROUND(IF($A1725 ='Inflation Constants Table'!$E$1,F1725,F1725*(_xlfn.XLOOKUP($A1725,'Inflation Constants Table'!$A:$A,'Inflation Constants Table'!$B:$B,0))),0)</f>
        <v>3103</v>
      </c>
      <c r="J1725" s="23">
        <f>ROUND(IF($A1725 ='Inflation Constants Table'!$E$1,G1725,G1725*(_xlfn.XLOOKUP($A1725,'Inflation Constants Table'!$A:$A,'Inflation Constants Table'!$B:$B,0))),0)</f>
        <v>3103</v>
      </c>
      <c r="K1725" s="19">
        <f t="shared" si="80"/>
        <v>0</v>
      </c>
      <c r="L1725" s="73">
        <f>_xlfn.XLOOKUP(A1725,'SAPD GF as Pct of COSA GF'!A:A,'SAPD GF as Pct of COSA GF'!C:C)</f>
        <v>1561144617</v>
      </c>
      <c r="M1725" s="19">
        <f t="shared" si="81"/>
        <v>1.9876441722375038E-6</v>
      </c>
    </row>
    <row r="1726" spans="1:13">
      <c r="A1726">
        <v>2022</v>
      </c>
      <c r="B1726" s="62" t="s">
        <v>234</v>
      </c>
      <c r="C1726" s="62" t="s">
        <v>199</v>
      </c>
      <c r="D1726" s="62" t="s">
        <v>228</v>
      </c>
      <c r="F1726" s="68">
        <v>38000</v>
      </c>
      <c r="G1726" s="65">
        <f t="shared" si="79"/>
        <v>38000</v>
      </c>
      <c r="H1726" s="23">
        <f>ROUND(IF($A1726 ='Inflation Constants Table'!$E$1,E1726,E1726*(_xlfn.XLOOKUP($A1726,'Inflation Constants Table'!$A:$A,'Inflation Constants Table'!$B:$B,0))),0)</f>
        <v>0</v>
      </c>
      <c r="I1726" s="23">
        <f>ROUND(IF($A1726 ='Inflation Constants Table'!$E$1,F1726,F1726*(_xlfn.XLOOKUP($A1726,'Inflation Constants Table'!$A:$A,'Inflation Constants Table'!$B:$B,0))),0)</f>
        <v>43700</v>
      </c>
      <c r="J1726" s="23">
        <f>ROUND(IF($A1726 ='Inflation Constants Table'!$E$1,G1726,G1726*(_xlfn.XLOOKUP($A1726,'Inflation Constants Table'!$A:$A,'Inflation Constants Table'!$B:$B,0))),0)</f>
        <v>43700</v>
      </c>
      <c r="K1726" s="19">
        <f t="shared" si="80"/>
        <v>0</v>
      </c>
      <c r="L1726" s="73">
        <f>_xlfn.XLOOKUP(A1726,'SAPD GF as Pct of COSA GF'!A:A,'SAPD GF as Pct of COSA GF'!C:C)</f>
        <v>1561144617</v>
      </c>
      <c r="M1726" s="19">
        <f t="shared" si="81"/>
        <v>2.7992281768217505E-5</v>
      </c>
    </row>
    <row r="1727" spans="1:13">
      <c r="A1727">
        <v>2023</v>
      </c>
      <c r="B1727" t="s">
        <v>234</v>
      </c>
      <c r="C1727" t="s">
        <v>90</v>
      </c>
      <c r="D1727" t="s">
        <v>91</v>
      </c>
      <c r="F1727" s="65">
        <v>3147125</v>
      </c>
      <c r="G1727" s="65">
        <f t="shared" si="79"/>
        <v>3147125</v>
      </c>
      <c r="H1727" s="23">
        <f>ROUND(IF($A1727 ='Inflation Constants Table'!$E$1,E1727,E1727*(_xlfn.XLOOKUP($A1727,'Inflation Constants Table'!$A:$A,'Inflation Constants Table'!$B:$B,0))),0)</f>
        <v>0</v>
      </c>
      <c r="I1727" s="23">
        <f>ROUND(IF($A1727 ='Inflation Constants Table'!$E$1,F1727,F1727*(_xlfn.XLOOKUP($A1727,'Inflation Constants Table'!$A:$A,'Inflation Constants Table'!$B:$B,0))),0)</f>
        <v>3398895</v>
      </c>
      <c r="J1727" s="23">
        <f>ROUND(IF($A1727 ='Inflation Constants Table'!$E$1,G1727,G1727*(_xlfn.XLOOKUP($A1727,'Inflation Constants Table'!$A:$A,'Inflation Constants Table'!$B:$B,0))),0)</f>
        <v>3398895</v>
      </c>
      <c r="K1727" s="19">
        <f t="shared" si="80"/>
        <v>0</v>
      </c>
      <c r="L1727" s="73">
        <f>_xlfn.XLOOKUP(A1727,'SAPD GF as Pct of COSA GF'!A:A,'SAPD GF as Pct of COSA GF'!C:C)</f>
        <v>1631636678</v>
      </c>
      <c r="M1727" s="19">
        <f t="shared" si="81"/>
        <v>2.0831200020376105E-3</v>
      </c>
    </row>
    <row r="1728" spans="1:13">
      <c r="A1728">
        <v>2023</v>
      </c>
      <c r="B1728" t="s">
        <v>234</v>
      </c>
      <c r="C1728" t="s">
        <v>90</v>
      </c>
      <c r="D1728" t="s">
        <v>93</v>
      </c>
      <c r="F1728" s="65">
        <v>396000</v>
      </c>
      <c r="G1728" s="65">
        <f t="shared" si="79"/>
        <v>396000</v>
      </c>
      <c r="H1728" s="23">
        <f>ROUND(IF($A1728 ='Inflation Constants Table'!$E$1,E1728,E1728*(_xlfn.XLOOKUP($A1728,'Inflation Constants Table'!$A:$A,'Inflation Constants Table'!$B:$B,0))),0)</f>
        <v>0</v>
      </c>
      <c r="I1728" s="23">
        <f>ROUND(IF($A1728 ='Inflation Constants Table'!$E$1,F1728,F1728*(_xlfn.XLOOKUP($A1728,'Inflation Constants Table'!$A:$A,'Inflation Constants Table'!$B:$B,0))),0)</f>
        <v>427680</v>
      </c>
      <c r="J1728" s="23">
        <f>ROUND(IF($A1728 ='Inflation Constants Table'!$E$1,G1728,G1728*(_xlfn.XLOOKUP($A1728,'Inflation Constants Table'!$A:$A,'Inflation Constants Table'!$B:$B,0))),0)</f>
        <v>427680</v>
      </c>
      <c r="K1728" s="19">
        <f t="shared" si="80"/>
        <v>0</v>
      </c>
      <c r="L1728" s="73">
        <f>_xlfn.XLOOKUP(A1728,'SAPD GF as Pct of COSA GF'!A:A,'SAPD GF as Pct of COSA GF'!C:C)</f>
        <v>1631636678</v>
      </c>
      <c r="M1728" s="19">
        <f t="shared" si="81"/>
        <v>2.6211717704472933E-4</v>
      </c>
    </row>
    <row r="1729" spans="1:13">
      <c r="A1729">
        <v>2023</v>
      </c>
      <c r="B1729" t="s">
        <v>234</v>
      </c>
      <c r="C1729" t="s">
        <v>90</v>
      </c>
      <c r="D1729" t="s">
        <v>95</v>
      </c>
      <c r="F1729" s="65">
        <v>41200</v>
      </c>
      <c r="G1729" s="65">
        <f t="shared" si="79"/>
        <v>41200</v>
      </c>
      <c r="H1729" s="23">
        <f>ROUND(IF($A1729 ='Inflation Constants Table'!$E$1,E1729,E1729*(_xlfn.XLOOKUP($A1729,'Inflation Constants Table'!$A:$A,'Inflation Constants Table'!$B:$B,0))),0)</f>
        <v>0</v>
      </c>
      <c r="I1729" s="23">
        <f>ROUND(IF($A1729 ='Inflation Constants Table'!$E$1,F1729,F1729*(_xlfn.XLOOKUP($A1729,'Inflation Constants Table'!$A:$A,'Inflation Constants Table'!$B:$B,0))),0)</f>
        <v>44496</v>
      </c>
      <c r="J1729" s="23">
        <f>ROUND(IF($A1729 ='Inflation Constants Table'!$E$1,G1729,G1729*(_xlfn.XLOOKUP($A1729,'Inflation Constants Table'!$A:$A,'Inflation Constants Table'!$B:$B,0))),0)</f>
        <v>44496</v>
      </c>
      <c r="K1729" s="19">
        <f t="shared" si="80"/>
        <v>0</v>
      </c>
      <c r="L1729" s="73">
        <f>_xlfn.XLOOKUP(A1729,'SAPD GF as Pct of COSA GF'!A:A,'SAPD GF as Pct of COSA GF'!C:C)</f>
        <v>1631636678</v>
      </c>
      <c r="M1729" s="19">
        <f t="shared" si="81"/>
        <v>2.7270777005663757E-5</v>
      </c>
    </row>
    <row r="1730" spans="1:13">
      <c r="A1730">
        <v>2023</v>
      </c>
      <c r="B1730" t="s">
        <v>234</v>
      </c>
      <c r="C1730" t="s">
        <v>90</v>
      </c>
      <c r="D1730" t="s">
        <v>96</v>
      </c>
      <c r="F1730" s="65">
        <v>6000</v>
      </c>
      <c r="G1730" s="65">
        <f t="shared" si="79"/>
        <v>6000</v>
      </c>
      <c r="H1730" s="23">
        <f>ROUND(IF($A1730 ='Inflation Constants Table'!$E$1,E1730,E1730*(_xlfn.XLOOKUP($A1730,'Inflation Constants Table'!$A:$A,'Inflation Constants Table'!$B:$B,0))),0)</f>
        <v>0</v>
      </c>
      <c r="I1730" s="23">
        <f>ROUND(IF($A1730 ='Inflation Constants Table'!$E$1,F1730,F1730*(_xlfn.XLOOKUP($A1730,'Inflation Constants Table'!$A:$A,'Inflation Constants Table'!$B:$B,0))),0)</f>
        <v>6480</v>
      </c>
      <c r="J1730" s="23">
        <f>ROUND(IF($A1730 ='Inflation Constants Table'!$E$1,G1730,G1730*(_xlfn.XLOOKUP($A1730,'Inflation Constants Table'!$A:$A,'Inflation Constants Table'!$B:$B,0))),0)</f>
        <v>6480</v>
      </c>
      <c r="K1730" s="19">
        <f t="shared" si="80"/>
        <v>0</v>
      </c>
      <c r="L1730" s="73">
        <f>_xlfn.XLOOKUP(A1730,'SAPD GF as Pct of COSA GF'!A:A,'SAPD GF as Pct of COSA GF'!C:C)</f>
        <v>1631636678</v>
      </c>
      <c r="M1730" s="19">
        <f t="shared" si="81"/>
        <v>3.9714723794655961E-6</v>
      </c>
    </row>
    <row r="1731" spans="1:13">
      <c r="A1731">
        <v>2023</v>
      </c>
      <c r="B1731" t="s">
        <v>234</v>
      </c>
      <c r="C1731" t="s">
        <v>90</v>
      </c>
      <c r="D1731" t="s">
        <v>99</v>
      </c>
      <c r="F1731" s="65">
        <v>69853</v>
      </c>
      <c r="G1731" s="65">
        <f t="shared" ref="G1731:G1794" si="82">E1731+F1731</f>
        <v>69853</v>
      </c>
      <c r="H1731" s="23">
        <f>ROUND(IF($A1731 ='Inflation Constants Table'!$E$1,E1731,E1731*(_xlfn.XLOOKUP($A1731,'Inflation Constants Table'!$A:$A,'Inflation Constants Table'!$B:$B,0))),0)</f>
        <v>0</v>
      </c>
      <c r="I1731" s="23">
        <f>ROUND(IF($A1731 ='Inflation Constants Table'!$E$1,F1731,F1731*(_xlfn.XLOOKUP($A1731,'Inflation Constants Table'!$A:$A,'Inflation Constants Table'!$B:$B,0))),0)</f>
        <v>75441</v>
      </c>
      <c r="J1731" s="23">
        <f>ROUND(IF($A1731 ='Inflation Constants Table'!$E$1,G1731,G1731*(_xlfn.XLOOKUP($A1731,'Inflation Constants Table'!$A:$A,'Inflation Constants Table'!$B:$B,0))),0)</f>
        <v>75441</v>
      </c>
      <c r="K1731" s="19">
        <f t="shared" ref="K1731:K1794" si="83">IF(J1731 = 0, 0, H1731/J1731)</f>
        <v>0</v>
      </c>
      <c r="L1731" s="73">
        <f>_xlfn.XLOOKUP(A1731,'SAPD GF as Pct of COSA GF'!A:A,'SAPD GF as Pct of COSA GF'!C:C)</f>
        <v>1631636678</v>
      </c>
      <c r="M1731" s="19">
        <f t="shared" ref="M1731:M1794" si="84">J1731/L1731</f>
        <v>4.6236396262232102E-5</v>
      </c>
    </row>
    <row r="1732" spans="1:13">
      <c r="A1732">
        <v>2023</v>
      </c>
      <c r="B1732" t="s">
        <v>234</v>
      </c>
      <c r="C1732" t="s">
        <v>90</v>
      </c>
      <c r="D1732" t="s">
        <v>100</v>
      </c>
      <c r="F1732" s="65">
        <v>241219</v>
      </c>
      <c r="G1732" s="65">
        <f t="shared" si="82"/>
        <v>241219</v>
      </c>
      <c r="H1732" s="23">
        <f>ROUND(IF($A1732 ='Inflation Constants Table'!$E$1,E1732,E1732*(_xlfn.XLOOKUP($A1732,'Inflation Constants Table'!$A:$A,'Inflation Constants Table'!$B:$B,0))),0)</f>
        <v>0</v>
      </c>
      <c r="I1732" s="23">
        <f>ROUND(IF($A1732 ='Inflation Constants Table'!$E$1,F1732,F1732*(_xlfn.XLOOKUP($A1732,'Inflation Constants Table'!$A:$A,'Inflation Constants Table'!$B:$B,0))),0)</f>
        <v>260517</v>
      </c>
      <c r="J1732" s="23">
        <f>ROUND(IF($A1732 ='Inflation Constants Table'!$E$1,G1732,G1732*(_xlfn.XLOOKUP($A1732,'Inflation Constants Table'!$A:$A,'Inflation Constants Table'!$B:$B,0))),0)</f>
        <v>260517</v>
      </c>
      <c r="K1732" s="19">
        <f t="shared" si="83"/>
        <v>0</v>
      </c>
      <c r="L1732" s="73">
        <f>_xlfn.XLOOKUP(A1732,'SAPD GF as Pct of COSA GF'!A:A,'SAPD GF as Pct of COSA GF'!C:C)</f>
        <v>1631636678</v>
      </c>
      <c r="M1732" s="19">
        <f t="shared" si="84"/>
        <v>1.5966606016685781E-4</v>
      </c>
    </row>
    <row r="1733" spans="1:13">
      <c r="A1733">
        <v>2023</v>
      </c>
      <c r="B1733" t="s">
        <v>234</v>
      </c>
      <c r="C1733" t="s">
        <v>90</v>
      </c>
      <c r="D1733" t="s">
        <v>102</v>
      </c>
      <c r="F1733" s="65">
        <v>3151</v>
      </c>
      <c r="G1733" s="65">
        <f t="shared" si="82"/>
        <v>3151</v>
      </c>
      <c r="H1733" s="23">
        <f>ROUND(IF($A1733 ='Inflation Constants Table'!$E$1,E1733,E1733*(_xlfn.XLOOKUP($A1733,'Inflation Constants Table'!$A:$A,'Inflation Constants Table'!$B:$B,0))),0)</f>
        <v>0</v>
      </c>
      <c r="I1733" s="23">
        <f>ROUND(IF($A1733 ='Inflation Constants Table'!$E$1,F1733,F1733*(_xlfn.XLOOKUP($A1733,'Inflation Constants Table'!$A:$A,'Inflation Constants Table'!$B:$B,0))),0)</f>
        <v>3403</v>
      </c>
      <c r="J1733" s="23">
        <f>ROUND(IF($A1733 ='Inflation Constants Table'!$E$1,G1733,G1733*(_xlfn.XLOOKUP($A1733,'Inflation Constants Table'!$A:$A,'Inflation Constants Table'!$B:$B,0))),0)</f>
        <v>3403</v>
      </c>
      <c r="K1733" s="19">
        <f t="shared" si="83"/>
        <v>0</v>
      </c>
      <c r="L1733" s="73">
        <f>_xlfn.XLOOKUP(A1733,'SAPD GF as Pct of COSA GF'!A:A,'SAPD GF as Pct of COSA GF'!C:C)</f>
        <v>1631636678</v>
      </c>
      <c r="M1733" s="19">
        <f t="shared" si="84"/>
        <v>2.0856358807594787E-6</v>
      </c>
    </row>
    <row r="1734" spans="1:13">
      <c r="A1734">
        <v>2023</v>
      </c>
      <c r="B1734" t="s">
        <v>234</v>
      </c>
      <c r="C1734" t="s">
        <v>90</v>
      </c>
      <c r="D1734" t="s">
        <v>104</v>
      </c>
      <c r="F1734" s="65">
        <v>68500</v>
      </c>
      <c r="G1734" s="65">
        <f t="shared" si="82"/>
        <v>68500</v>
      </c>
      <c r="H1734" s="23">
        <f>ROUND(IF($A1734 ='Inflation Constants Table'!$E$1,E1734,E1734*(_xlfn.XLOOKUP($A1734,'Inflation Constants Table'!$A:$A,'Inflation Constants Table'!$B:$B,0))),0)</f>
        <v>0</v>
      </c>
      <c r="I1734" s="23">
        <f>ROUND(IF($A1734 ='Inflation Constants Table'!$E$1,F1734,F1734*(_xlfn.XLOOKUP($A1734,'Inflation Constants Table'!$A:$A,'Inflation Constants Table'!$B:$B,0))),0)</f>
        <v>73980</v>
      </c>
      <c r="J1734" s="23">
        <f>ROUND(IF($A1734 ='Inflation Constants Table'!$E$1,G1734,G1734*(_xlfn.XLOOKUP($A1734,'Inflation Constants Table'!$A:$A,'Inflation Constants Table'!$B:$B,0))),0)</f>
        <v>73980</v>
      </c>
      <c r="K1734" s="19">
        <f t="shared" si="83"/>
        <v>0</v>
      </c>
      <c r="L1734" s="73">
        <f>_xlfn.XLOOKUP(A1734,'SAPD GF as Pct of COSA GF'!A:A,'SAPD GF as Pct of COSA GF'!C:C)</f>
        <v>1631636678</v>
      </c>
      <c r="M1734" s="19">
        <f t="shared" si="84"/>
        <v>4.534097633223222E-5</v>
      </c>
    </row>
    <row r="1735" spans="1:13">
      <c r="A1735">
        <v>2023</v>
      </c>
      <c r="B1735" t="s">
        <v>234</v>
      </c>
      <c r="C1735" t="s">
        <v>90</v>
      </c>
      <c r="D1735" t="s">
        <v>111</v>
      </c>
      <c r="F1735" s="65">
        <v>3000</v>
      </c>
      <c r="G1735" s="65">
        <f t="shared" si="82"/>
        <v>3000</v>
      </c>
      <c r="H1735" s="23">
        <f>ROUND(IF($A1735 ='Inflation Constants Table'!$E$1,E1735,E1735*(_xlfn.XLOOKUP($A1735,'Inflation Constants Table'!$A:$A,'Inflation Constants Table'!$B:$B,0))),0)</f>
        <v>0</v>
      </c>
      <c r="I1735" s="23">
        <f>ROUND(IF($A1735 ='Inflation Constants Table'!$E$1,F1735,F1735*(_xlfn.XLOOKUP($A1735,'Inflation Constants Table'!$A:$A,'Inflation Constants Table'!$B:$B,0))),0)</f>
        <v>3240</v>
      </c>
      <c r="J1735" s="23">
        <f>ROUND(IF($A1735 ='Inflation Constants Table'!$E$1,G1735,G1735*(_xlfn.XLOOKUP($A1735,'Inflation Constants Table'!$A:$A,'Inflation Constants Table'!$B:$B,0))),0)</f>
        <v>3240</v>
      </c>
      <c r="K1735" s="19">
        <f t="shared" si="83"/>
        <v>0</v>
      </c>
      <c r="L1735" s="73">
        <f>_xlfn.XLOOKUP(A1735,'SAPD GF as Pct of COSA GF'!A:A,'SAPD GF as Pct of COSA GF'!C:C)</f>
        <v>1631636678</v>
      </c>
      <c r="M1735" s="19">
        <f t="shared" si="84"/>
        <v>1.985736189732798E-6</v>
      </c>
    </row>
    <row r="1736" spans="1:13">
      <c r="A1736">
        <v>2023</v>
      </c>
      <c r="B1736" t="s">
        <v>234</v>
      </c>
      <c r="C1736" t="s">
        <v>90</v>
      </c>
      <c r="D1736" t="s">
        <v>122</v>
      </c>
      <c r="F1736" s="65">
        <v>407071</v>
      </c>
      <c r="G1736" s="65">
        <f t="shared" si="82"/>
        <v>407071</v>
      </c>
      <c r="H1736" s="23">
        <f>ROUND(IF($A1736 ='Inflation Constants Table'!$E$1,E1736,E1736*(_xlfn.XLOOKUP($A1736,'Inflation Constants Table'!$A:$A,'Inflation Constants Table'!$B:$B,0))),0)</f>
        <v>0</v>
      </c>
      <c r="I1736" s="23">
        <f>ROUND(IF($A1736 ='Inflation Constants Table'!$E$1,F1736,F1736*(_xlfn.XLOOKUP($A1736,'Inflation Constants Table'!$A:$A,'Inflation Constants Table'!$B:$B,0))),0)</f>
        <v>439637</v>
      </c>
      <c r="J1736" s="23">
        <f>ROUND(IF($A1736 ='Inflation Constants Table'!$E$1,G1736,G1736*(_xlfn.XLOOKUP($A1736,'Inflation Constants Table'!$A:$A,'Inflation Constants Table'!$B:$B,0))),0)</f>
        <v>439637</v>
      </c>
      <c r="K1736" s="19">
        <f t="shared" si="83"/>
        <v>0</v>
      </c>
      <c r="L1736" s="73">
        <f>_xlfn.XLOOKUP(A1736,'SAPD GF as Pct of COSA GF'!A:A,'SAPD GF as Pct of COSA GF'!C:C)</f>
        <v>1631636678</v>
      </c>
      <c r="M1736" s="19">
        <f t="shared" si="84"/>
        <v>2.6944540161899939E-4</v>
      </c>
    </row>
    <row r="1737" spans="1:13">
      <c r="A1737">
        <v>2023</v>
      </c>
      <c r="B1737" t="s">
        <v>234</v>
      </c>
      <c r="C1737" t="s">
        <v>90</v>
      </c>
      <c r="D1737" t="s">
        <v>231</v>
      </c>
      <c r="F1737" s="65">
        <v>87489</v>
      </c>
      <c r="G1737" s="65">
        <f t="shared" si="82"/>
        <v>87489</v>
      </c>
      <c r="H1737" s="23">
        <f>ROUND(IF($A1737 ='Inflation Constants Table'!$E$1,E1737,E1737*(_xlfn.XLOOKUP($A1737,'Inflation Constants Table'!$A:$A,'Inflation Constants Table'!$B:$B,0))),0)</f>
        <v>0</v>
      </c>
      <c r="I1737" s="23">
        <f>ROUND(IF($A1737 ='Inflation Constants Table'!$E$1,F1737,F1737*(_xlfn.XLOOKUP($A1737,'Inflation Constants Table'!$A:$A,'Inflation Constants Table'!$B:$B,0))),0)</f>
        <v>94488</v>
      </c>
      <c r="J1737" s="23">
        <f>ROUND(IF($A1737 ='Inflation Constants Table'!$E$1,G1737,G1737*(_xlfn.XLOOKUP($A1737,'Inflation Constants Table'!$A:$A,'Inflation Constants Table'!$B:$B,0))),0)</f>
        <v>94488</v>
      </c>
      <c r="K1737" s="19">
        <f t="shared" si="83"/>
        <v>0</v>
      </c>
      <c r="L1737" s="73">
        <f>_xlfn.XLOOKUP(A1737,'SAPD GF as Pct of COSA GF'!A:A,'SAPD GF as Pct of COSA GF'!C:C)</f>
        <v>1631636678</v>
      </c>
      <c r="M1737" s="19">
        <f t="shared" si="84"/>
        <v>5.7909950955392777E-5</v>
      </c>
    </row>
    <row r="1738" spans="1:13">
      <c r="A1738">
        <v>2023</v>
      </c>
      <c r="B1738" t="s">
        <v>234</v>
      </c>
      <c r="C1738" t="s">
        <v>90</v>
      </c>
      <c r="D1738" t="s">
        <v>230</v>
      </c>
      <c r="F1738" s="65">
        <v>56698</v>
      </c>
      <c r="G1738" s="65">
        <f t="shared" si="82"/>
        <v>56698</v>
      </c>
      <c r="H1738" s="23">
        <f>ROUND(IF($A1738 ='Inflation Constants Table'!$E$1,E1738,E1738*(_xlfn.XLOOKUP($A1738,'Inflation Constants Table'!$A:$A,'Inflation Constants Table'!$B:$B,0))),0)</f>
        <v>0</v>
      </c>
      <c r="I1738" s="23">
        <f>ROUND(IF($A1738 ='Inflation Constants Table'!$E$1,F1738,F1738*(_xlfn.XLOOKUP($A1738,'Inflation Constants Table'!$A:$A,'Inflation Constants Table'!$B:$B,0))),0)</f>
        <v>61234</v>
      </c>
      <c r="J1738" s="23">
        <f>ROUND(IF($A1738 ='Inflation Constants Table'!$E$1,G1738,G1738*(_xlfn.XLOOKUP($A1738,'Inflation Constants Table'!$A:$A,'Inflation Constants Table'!$B:$B,0))),0)</f>
        <v>61234</v>
      </c>
      <c r="K1738" s="19">
        <f t="shared" si="83"/>
        <v>0</v>
      </c>
      <c r="L1738" s="73">
        <f>_xlfn.XLOOKUP(A1738,'SAPD GF as Pct of COSA GF'!A:A,'SAPD GF as Pct of COSA GF'!C:C)</f>
        <v>1631636678</v>
      </c>
      <c r="M1738" s="19">
        <f t="shared" si="84"/>
        <v>3.7529188222869798E-5</v>
      </c>
    </row>
    <row r="1739" spans="1:13">
      <c r="A1739">
        <v>2023</v>
      </c>
      <c r="B1739" t="s">
        <v>234</v>
      </c>
      <c r="C1739" t="s">
        <v>90</v>
      </c>
      <c r="D1739" t="s">
        <v>126</v>
      </c>
      <c r="F1739" s="65">
        <v>516355</v>
      </c>
      <c r="G1739" s="65">
        <f t="shared" si="82"/>
        <v>516355</v>
      </c>
      <c r="H1739" s="23">
        <f>ROUND(IF($A1739 ='Inflation Constants Table'!$E$1,E1739,E1739*(_xlfn.XLOOKUP($A1739,'Inflation Constants Table'!$A:$A,'Inflation Constants Table'!$B:$B,0))),0)</f>
        <v>0</v>
      </c>
      <c r="I1739" s="23">
        <f>ROUND(IF($A1739 ='Inflation Constants Table'!$E$1,F1739,F1739*(_xlfn.XLOOKUP($A1739,'Inflation Constants Table'!$A:$A,'Inflation Constants Table'!$B:$B,0))),0)</f>
        <v>557663</v>
      </c>
      <c r="J1739" s="23">
        <f>ROUND(IF($A1739 ='Inflation Constants Table'!$E$1,G1739,G1739*(_xlfn.XLOOKUP($A1739,'Inflation Constants Table'!$A:$A,'Inflation Constants Table'!$B:$B,0))),0)</f>
        <v>557663</v>
      </c>
      <c r="K1739" s="19">
        <f t="shared" si="83"/>
        <v>0</v>
      </c>
      <c r="L1739" s="73">
        <f>_xlfn.XLOOKUP(A1739,'SAPD GF as Pct of COSA GF'!A:A,'SAPD GF as Pct of COSA GF'!C:C)</f>
        <v>1631636678</v>
      </c>
      <c r="M1739" s="19">
        <f t="shared" si="84"/>
        <v>3.4178135826387694E-4</v>
      </c>
    </row>
    <row r="1740" spans="1:13">
      <c r="A1740">
        <v>2023</v>
      </c>
      <c r="B1740" t="s">
        <v>234</v>
      </c>
      <c r="C1740" t="s">
        <v>90</v>
      </c>
      <c r="D1740" t="s">
        <v>127</v>
      </c>
      <c r="F1740" s="65">
        <v>55395</v>
      </c>
      <c r="G1740" s="65">
        <f t="shared" si="82"/>
        <v>55395</v>
      </c>
      <c r="H1740" s="23">
        <f>ROUND(IF($A1740 ='Inflation Constants Table'!$E$1,E1740,E1740*(_xlfn.XLOOKUP($A1740,'Inflation Constants Table'!$A:$A,'Inflation Constants Table'!$B:$B,0))),0)</f>
        <v>0</v>
      </c>
      <c r="I1740" s="23">
        <f>ROUND(IF($A1740 ='Inflation Constants Table'!$E$1,F1740,F1740*(_xlfn.XLOOKUP($A1740,'Inflation Constants Table'!$A:$A,'Inflation Constants Table'!$B:$B,0))),0)</f>
        <v>59827</v>
      </c>
      <c r="J1740" s="23">
        <f>ROUND(IF($A1740 ='Inflation Constants Table'!$E$1,G1740,G1740*(_xlfn.XLOOKUP($A1740,'Inflation Constants Table'!$A:$A,'Inflation Constants Table'!$B:$B,0))),0)</f>
        <v>59827</v>
      </c>
      <c r="K1740" s="19">
        <f t="shared" si="83"/>
        <v>0</v>
      </c>
      <c r="L1740" s="73">
        <f>_xlfn.XLOOKUP(A1740,'SAPD GF as Pct of COSA GF'!A:A,'SAPD GF as Pct of COSA GF'!C:C)</f>
        <v>1631636678</v>
      </c>
      <c r="M1740" s="19">
        <f t="shared" si="84"/>
        <v>3.6666863896032128E-5</v>
      </c>
    </row>
    <row r="1741" spans="1:13">
      <c r="A1741">
        <v>2023</v>
      </c>
      <c r="B1741" t="s">
        <v>234</v>
      </c>
      <c r="C1741" t="s">
        <v>90</v>
      </c>
      <c r="D1741" t="s">
        <v>129</v>
      </c>
      <c r="F1741" s="65">
        <v>-254000</v>
      </c>
      <c r="G1741" s="65">
        <f t="shared" si="82"/>
        <v>-254000</v>
      </c>
      <c r="H1741" s="23">
        <f>ROUND(IF($A1741 ='Inflation Constants Table'!$E$1,E1741,E1741*(_xlfn.XLOOKUP($A1741,'Inflation Constants Table'!$A:$A,'Inflation Constants Table'!$B:$B,0))),0)</f>
        <v>0</v>
      </c>
      <c r="I1741" s="23">
        <f>ROUND(IF($A1741 ='Inflation Constants Table'!$E$1,F1741,F1741*(_xlfn.XLOOKUP($A1741,'Inflation Constants Table'!$A:$A,'Inflation Constants Table'!$B:$B,0))),0)</f>
        <v>-274320</v>
      </c>
      <c r="J1741" s="23">
        <f>ROUND(IF($A1741 ='Inflation Constants Table'!$E$1,G1741,G1741*(_xlfn.XLOOKUP($A1741,'Inflation Constants Table'!$A:$A,'Inflation Constants Table'!$B:$B,0))),0)</f>
        <v>-274320</v>
      </c>
      <c r="K1741" s="19">
        <f t="shared" si="83"/>
        <v>0</v>
      </c>
      <c r="L1741" s="73">
        <f>_xlfn.XLOOKUP(A1741,'SAPD GF as Pct of COSA GF'!A:A,'SAPD GF as Pct of COSA GF'!C:C)</f>
        <v>1631636678</v>
      </c>
      <c r="M1741" s="19">
        <f t="shared" si="84"/>
        <v>-1.6812566406404356E-4</v>
      </c>
    </row>
    <row r="1742" spans="1:13">
      <c r="A1742">
        <v>2023</v>
      </c>
      <c r="B1742" t="s">
        <v>234</v>
      </c>
      <c r="C1742" t="s">
        <v>90</v>
      </c>
      <c r="D1742" t="s">
        <v>128</v>
      </c>
      <c r="F1742" s="65">
        <v>588391</v>
      </c>
      <c r="G1742" s="65">
        <f t="shared" si="82"/>
        <v>588391</v>
      </c>
      <c r="H1742" s="23">
        <f>ROUND(IF($A1742 ='Inflation Constants Table'!$E$1,E1742,E1742*(_xlfn.XLOOKUP($A1742,'Inflation Constants Table'!$A:$A,'Inflation Constants Table'!$B:$B,0))),0)</f>
        <v>0</v>
      </c>
      <c r="I1742" s="23">
        <f>ROUND(IF($A1742 ='Inflation Constants Table'!$E$1,F1742,F1742*(_xlfn.XLOOKUP($A1742,'Inflation Constants Table'!$A:$A,'Inflation Constants Table'!$B:$B,0))),0)</f>
        <v>635462</v>
      </c>
      <c r="J1742" s="23">
        <f>ROUND(IF($A1742 ='Inflation Constants Table'!$E$1,G1742,G1742*(_xlfn.XLOOKUP($A1742,'Inflation Constants Table'!$A:$A,'Inflation Constants Table'!$B:$B,0))),0)</f>
        <v>635462</v>
      </c>
      <c r="K1742" s="19">
        <f t="shared" si="83"/>
        <v>0</v>
      </c>
      <c r="L1742" s="73">
        <f>_xlfn.XLOOKUP(A1742,'SAPD GF as Pct of COSA GF'!A:A,'SAPD GF as Pct of COSA GF'!C:C)</f>
        <v>1631636678</v>
      </c>
      <c r="M1742" s="19">
        <f t="shared" si="84"/>
        <v>3.8946292919752565E-4</v>
      </c>
    </row>
    <row r="1743" spans="1:13">
      <c r="A1743">
        <v>2023</v>
      </c>
      <c r="B1743" t="s">
        <v>234</v>
      </c>
      <c r="C1743" t="s">
        <v>130</v>
      </c>
      <c r="D1743" t="s">
        <v>131</v>
      </c>
      <c r="F1743" s="65">
        <v>18511</v>
      </c>
      <c r="G1743" s="65">
        <f t="shared" si="82"/>
        <v>18511</v>
      </c>
      <c r="H1743" s="23">
        <f>ROUND(IF($A1743 ='Inflation Constants Table'!$E$1,E1743,E1743*(_xlfn.XLOOKUP($A1743,'Inflation Constants Table'!$A:$A,'Inflation Constants Table'!$B:$B,0))),0)</f>
        <v>0</v>
      </c>
      <c r="I1743" s="23">
        <f>ROUND(IF($A1743 ='Inflation Constants Table'!$E$1,F1743,F1743*(_xlfn.XLOOKUP($A1743,'Inflation Constants Table'!$A:$A,'Inflation Constants Table'!$B:$B,0))),0)</f>
        <v>19992</v>
      </c>
      <c r="J1743" s="23">
        <f>ROUND(IF($A1743 ='Inflation Constants Table'!$E$1,G1743,G1743*(_xlfn.XLOOKUP($A1743,'Inflation Constants Table'!$A:$A,'Inflation Constants Table'!$B:$B,0))),0)</f>
        <v>19992</v>
      </c>
      <c r="K1743" s="19">
        <f t="shared" si="83"/>
        <v>0</v>
      </c>
      <c r="L1743" s="73">
        <f>_xlfn.XLOOKUP(A1743,'SAPD GF as Pct of COSA GF'!A:A,'SAPD GF as Pct of COSA GF'!C:C)</f>
        <v>1631636678</v>
      </c>
      <c r="M1743" s="19">
        <f t="shared" si="84"/>
        <v>1.2252727748499411E-5</v>
      </c>
    </row>
    <row r="1744" spans="1:13">
      <c r="A1744">
        <v>2023</v>
      </c>
      <c r="B1744" t="s">
        <v>234</v>
      </c>
      <c r="C1744" t="s">
        <v>130</v>
      </c>
      <c r="D1744" t="s">
        <v>132</v>
      </c>
      <c r="F1744" s="65">
        <v>15488</v>
      </c>
      <c r="G1744" s="65">
        <f t="shared" si="82"/>
        <v>15488</v>
      </c>
      <c r="H1744" s="23">
        <f>ROUND(IF($A1744 ='Inflation Constants Table'!$E$1,E1744,E1744*(_xlfn.XLOOKUP($A1744,'Inflation Constants Table'!$A:$A,'Inflation Constants Table'!$B:$B,0))),0)</f>
        <v>0</v>
      </c>
      <c r="I1744" s="23">
        <f>ROUND(IF($A1744 ='Inflation Constants Table'!$E$1,F1744,F1744*(_xlfn.XLOOKUP($A1744,'Inflation Constants Table'!$A:$A,'Inflation Constants Table'!$B:$B,0))),0)</f>
        <v>16727</v>
      </c>
      <c r="J1744" s="23">
        <f>ROUND(IF($A1744 ='Inflation Constants Table'!$E$1,G1744,G1744*(_xlfn.XLOOKUP($A1744,'Inflation Constants Table'!$A:$A,'Inflation Constants Table'!$B:$B,0))),0)</f>
        <v>16727</v>
      </c>
      <c r="K1744" s="19">
        <f t="shared" si="83"/>
        <v>0</v>
      </c>
      <c r="L1744" s="73">
        <f>_xlfn.XLOOKUP(A1744,'SAPD GF as Pct of COSA GF'!A:A,'SAPD GF as Pct of COSA GF'!C:C)</f>
        <v>1631636678</v>
      </c>
      <c r="M1744" s="19">
        <f t="shared" si="84"/>
        <v>1.0251669520265589E-5</v>
      </c>
    </row>
    <row r="1745" spans="1:13">
      <c r="A1745">
        <v>2023</v>
      </c>
      <c r="B1745" t="s">
        <v>234</v>
      </c>
      <c r="C1745" t="s">
        <v>130</v>
      </c>
      <c r="D1745" t="s">
        <v>235</v>
      </c>
      <c r="F1745" s="65">
        <v>3000</v>
      </c>
      <c r="G1745" s="65">
        <f t="shared" si="82"/>
        <v>3000</v>
      </c>
      <c r="H1745" s="23">
        <f>ROUND(IF($A1745 ='Inflation Constants Table'!$E$1,E1745,E1745*(_xlfn.XLOOKUP($A1745,'Inflation Constants Table'!$A:$A,'Inflation Constants Table'!$B:$B,0))),0)</f>
        <v>0</v>
      </c>
      <c r="I1745" s="23">
        <f>ROUND(IF($A1745 ='Inflation Constants Table'!$E$1,F1745,F1745*(_xlfn.XLOOKUP($A1745,'Inflation Constants Table'!$A:$A,'Inflation Constants Table'!$B:$B,0))),0)</f>
        <v>3240</v>
      </c>
      <c r="J1745" s="23">
        <f>ROUND(IF($A1745 ='Inflation Constants Table'!$E$1,G1745,G1745*(_xlfn.XLOOKUP($A1745,'Inflation Constants Table'!$A:$A,'Inflation Constants Table'!$B:$B,0))),0)</f>
        <v>3240</v>
      </c>
      <c r="K1745" s="19">
        <f t="shared" si="83"/>
        <v>0</v>
      </c>
      <c r="L1745" s="73">
        <f>_xlfn.XLOOKUP(A1745,'SAPD GF as Pct of COSA GF'!A:A,'SAPD GF as Pct of COSA GF'!C:C)</f>
        <v>1631636678</v>
      </c>
      <c r="M1745" s="19">
        <f t="shared" si="84"/>
        <v>1.985736189732798E-6</v>
      </c>
    </row>
    <row r="1746" spans="1:13">
      <c r="A1746">
        <v>2023</v>
      </c>
      <c r="B1746" t="s">
        <v>234</v>
      </c>
      <c r="C1746" t="s">
        <v>130</v>
      </c>
      <c r="D1746" t="s">
        <v>138</v>
      </c>
      <c r="F1746" s="65">
        <v>1150</v>
      </c>
      <c r="G1746" s="65">
        <f t="shared" si="82"/>
        <v>1150</v>
      </c>
      <c r="H1746" s="23">
        <f>ROUND(IF($A1746 ='Inflation Constants Table'!$E$1,E1746,E1746*(_xlfn.XLOOKUP($A1746,'Inflation Constants Table'!$A:$A,'Inflation Constants Table'!$B:$B,0))),0)</f>
        <v>0</v>
      </c>
      <c r="I1746" s="23">
        <f>ROUND(IF($A1746 ='Inflation Constants Table'!$E$1,F1746,F1746*(_xlfn.XLOOKUP($A1746,'Inflation Constants Table'!$A:$A,'Inflation Constants Table'!$B:$B,0))),0)</f>
        <v>1242</v>
      </c>
      <c r="J1746" s="23">
        <f>ROUND(IF($A1746 ='Inflation Constants Table'!$E$1,G1746,G1746*(_xlfn.XLOOKUP($A1746,'Inflation Constants Table'!$A:$A,'Inflation Constants Table'!$B:$B,0))),0)</f>
        <v>1242</v>
      </c>
      <c r="K1746" s="19">
        <f t="shared" si="83"/>
        <v>0</v>
      </c>
      <c r="L1746" s="73">
        <f>_xlfn.XLOOKUP(A1746,'SAPD GF as Pct of COSA GF'!A:A,'SAPD GF as Pct of COSA GF'!C:C)</f>
        <v>1631636678</v>
      </c>
      <c r="M1746" s="19">
        <f t="shared" si="84"/>
        <v>7.6119887273090584E-7</v>
      </c>
    </row>
    <row r="1747" spans="1:13">
      <c r="A1747">
        <v>2023</v>
      </c>
      <c r="B1747" t="s">
        <v>234</v>
      </c>
      <c r="C1747" t="s">
        <v>130</v>
      </c>
      <c r="D1747" t="s">
        <v>139</v>
      </c>
      <c r="F1747" s="65">
        <v>660</v>
      </c>
      <c r="G1747" s="65">
        <f t="shared" si="82"/>
        <v>660</v>
      </c>
      <c r="H1747" s="23">
        <f>ROUND(IF($A1747 ='Inflation Constants Table'!$E$1,E1747,E1747*(_xlfn.XLOOKUP($A1747,'Inflation Constants Table'!$A:$A,'Inflation Constants Table'!$B:$B,0))),0)</f>
        <v>0</v>
      </c>
      <c r="I1747" s="23">
        <f>ROUND(IF($A1747 ='Inflation Constants Table'!$E$1,F1747,F1747*(_xlfn.XLOOKUP($A1747,'Inflation Constants Table'!$A:$A,'Inflation Constants Table'!$B:$B,0))),0)</f>
        <v>713</v>
      </c>
      <c r="J1747" s="23">
        <f>ROUND(IF($A1747 ='Inflation Constants Table'!$E$1,G1747,G1747*(_xlfn.XLOOKUP($A1747,'Inflation Constants Table'!$A:$A,'Inflation Constants Table'!$B:$B,0))),0)</f>
        <v>713</v>
      </c>
      <c r="K1747" s="19">
        <f t="shared" si="83"/>
        <v>0</v>
      </c>
      <c r="L1747" s="73">
        <f>_xlfn.XLOOKUP(A1747,'SAPD GF as Pct of COSA GF'!A:A,'SAPD GF as Pct of COSA GF'!C:C)</f>
        <v>1631636678</v>
      </c>
      <c r="M1747" s="19">
        <f t="shared" si="84"/>
        <v>4.3698453804922372E-7</v>
      </c>
    </row>
    <row r="1748" spans="1:13">
      <c r="A1748">
        <v>2023</v>
      </c>
      <c r="B1748" t="s">
        <v>234</v>
      </c>
      <c r="C1748" t="s">
        <v>130</v>
      </c>
      <c r="D1748" t="s">
        <v>140</v>
      </c>
      <c r="F1748" s="65">
        <v>1065</v>
      </c>
      <c r="G1748" s="65">
        <f t="shared" si="82"/>
        <v>1065</v>
      </c>
      <c r="H1748" s="23">
        <f>ROUND(IF($A1748 ='Inflation Constants Table'!$E$1,E1748,E1748*(_xlfn.XLOOKUP($A1748,'Inflation Constants Table'!$A:$A,'Inflation Constants Table'!$B:$B,0))),0)</f>
        <v>0</v>
      </c>
      <c r="I1748" s="23">
        <f>ROUND(IF($A1748 ='Inflation Constants Table'!$E$1,F1748,F1748*(_xlfn.XLOOKUP($A1748,'Inflation Constants Table'!$A:$A,'Inflation Constants Table'!$B:$B,0))),0)</f>
        <v>1150</v>
      </c>
      <c r="J1748" s="23">
        <f>ROUND(IF($A1748 ='Inflation Constants Table'!$E$1,G1748,G1748*(_xlfn.XLOOKUP($A1748,'Inflation Constants Table'!$A:$A,'Inflation Constants Table'!$B:$B,0))),0)</f>
        <v>1150</v>
      </c>
      <c r="K1748" s="19">
        <f t="shared" si="83"/>
        <v>0</v>
      </c>
      <c r="L1748" s="73">
        <f>_xlfn.XLOOKUP(A1748,'SAPD GF as Pct of COSA GF'!A:A,'SAPD GF as Pct of COSA GF'!C:C)</f>
        <v>1631636678</v>
      </c>
      <c r="M1748" s="19">
        <f t="shared" si="84"/>
        <v>7.0481377104713504E-7</v>
      </c>
    </row>
    <row r="1749" spans="1:13">
      <c r="A1749">
        <v>2023</v>
      </c>
      <c r="B1749" t="s">
        <v>234</v>
      </c>
      <c r="C1749" t="s">
        <v>130</v>
      </c>
      <c r="D1749" t="s">
        <v>141</v>
      </c>
      <c r="F1749" s="65">
        <v>300</v>
      </c>
      <c r="G1749" s="65">
        <f t="shared" si="82"/>
        <v>300</v>
      </c>
      <c r="H1749" s="23">
        <f>ROUND(IF($A1749 ='Inflation Constants Table'!$E$1,E1749,E1749*(_xlfn.XLOOKUP($A1749,'Inflation Constants Table'!$A:$A,'Inflation Constants Table'!$B:$B,0))),0)</f>
        <v>0</v>
      </c>
      <c r="I1749" s="23">
        <f>ROUND(IF($A1749 ='Inflation Constants Table'!$E$1,F1749,F1749*(_xlfn.XLOOKUP($A1749,'Inflation Constants Table'!$A:$A,'Inflation Constants Table'!$B:$B,0))),0)</f>
        <v>324</v>
      </c>
      <c r="J1749" s="23">
        <f>ROUND(IF($A1749 ='Inflation Constants Table'!$E$1,G1749,G1749*(_xlfn.XLOOKUP($A1749,'Inflation Constants Table'!$A:$A,'Inflation Constants Table'!$B:$B,0))),0)</f>
        <v>324</v>
      </c>
      <c r="K1749" s="19">
        <f t="shared" si="83"/>
        <v>0</v>
      </c>
      <c r="L1749" s="73">
        <f>_xlfn.XLOOKUP(A1749,'SAPD GF as Pct of COSA GF'!A:A,'SAPD GF as Pct of COSA GF'!C:C)</f>
        <v>1631636678</v>
      </c>
      <c r="M1749" s="19">
        <f t="shared" si="84"/>
        <v>1.9857361897327977E-7</v>
      </c>
    </row>
    <row r="1750" spans="1:13">
      <c r="A1750">
        <v>2023</v>
      </c>
      <c r="B1750" t="s">
        <v>234</v>
      </c>
      <c r="C1750" t="s">
        <v>130</v>
      </c>
      <c r="D1750" t="s">
        <v>142</v>
      </c>
      <c r="F1750" s="65">
        <v>94100</v>
      </c>
      <c r="G1750" s="65">
        <f t="shared" si="82"/>
        <v>94100</v>
      </c>
      <c r="H1750" s="23">
        <f>ROUND(IF($A1750 ='Inflation Constants Table'!$E$1,E1750,E1750*(_xlfn.XLOOKUP($A1750,'Inflation Constants Table'!$A:$A,'Inflation Constants Table'!$B:$B,0))),0)</f>
        <v>0</v>
      </c>
      <c r="I1750" s="23">
        <f>ROUND(IF($A1750 ='Inflation Constants Table'!$E$1,F1750,F1750*(_xlfn.XLOOKUP($A1750,'Inflation Constants Table'!$A:$A,'Inflation Constants Table'!$B:$B,0))),0)</f>
        <v>101628</v>
      </c>
      <c r="J1750" s="23">
        <f>ROUND(IF($A1750 ='Inflation Constants Table'!$E$1,G1750,G1750*(_xlfn.XLOOKUP($A1750,'Inflation Constants Table'!$A:$A,'Inflation Constants Table'!$B:$B,0))),0)</f>
        <v>101628</v>
      </c>
      <c r="K1750" s="19">
        <f t="shared" si="83"/>
        <v>0</v>
      </c>
      <c r="L1750" s="73">
        <f>_xlfn.XLOOKUP(A1750,'SAPD GF as Pct of COSA GF'!A:A,'SAPD GF as Pct of COSA GF'!C:C)</f>
        <v>1631636678</v>
      </c>
      <c r="M1750" s="19">
        <f t="shared" si="84"/>
        <v>6.2285925151285432E-5</v>
      </c>
    </row>
    <row r="1751" spans="1:13">
      <c r="A1751">
        <v>2023</v>
      </c>
      <c r="B1751" t="s">
        <v>234</v>
      </c>
      <c r="C1751" t="s">
        <v>130</v>
      </c>
      <c r="D1751" t="s">
        <v>143</v>
      </c>
      <c r="F1751" s="65">
        <v>250</v>
      </c>
      <c r="G1751" s="65">
        <f t="shared" si="82"/>
        <v>250</v>
      </c>
      <c r="H1751" s="23">
        <f>ROUND(IF($A1751 ='Inflation Constants Table'!$E$1,E1751,E1751*(_xlfn.XLOOKUP($A1751,'Inflation Constants Table'!$A:$A,'Inflation Constants Table'!$B:$B,0))),0)</f>
        <v>0</v>
      </c>
      <c r="I1751" s="23">
        <f>ROUND(IF($A1751 ='Inflation Constants Table'!$E$1,F1751,F1751*(_xlfn.XLOOKUP($A1751,'Inflation Constants Table'!$A:$A,'Inflation Constants Table'!$B:$B,0))),0)</f>
        <v>270</v>
      </c>
      <c r="J1751" s="23">
        <f>ROUND(IF($A1751 ='Inflation Constants Table'!$E$1,G1751,G1751*(_xlfn.XLOOKUP($A1751,'Inflation Constants Table'!$A:$A,'Inflation Constants Table'!$B:$B,0))),0)</f>
        <v>270</v>
      </c>
      <c r="K1751" s="19">
        <f t="shared" si="83"/>
        <v>0</v>
      </c>
      <c r="L1751" s="73">
        <f>_xlfn.XLOOKUP(A1751,'SAPD GF as Pct of COSA GF'!A:A,'SAPD GF as Pct of COSA GF'!C:C)</f>
        <v>1631636678</v>
      </c>
      <c r="M1751" s="19">
        <f t="shared" si="84"/>
        <v>1.6547801581106649E-7</v>
      </c>
    </row>
    <row r="1752" spans="1:13">
      <c r="A1752">
        <v>2023</v>
      </c>
      <c r="B1752" t="s">
        <v>234</v>
      </c>
      <c r="C1752" t="s">
        <v>130</v>
      </c>
      <c r="D1752" t="s">
        <v>145</v>
      </c>
      <c r="F1752" s="65">
        <v>500</v>
      </c>
      <c r="G1752" s="65">
        <f t="shared" si="82"/>
        <v>500</v>
      </c>
      <c r="H1752" s="23">
        <f>ROUND(IF($A1752 ='Inflation Constants Table'!$E$1,E1752,E1752*(_xlfn.XLOOKUP($A1752,'Inflation Constants Table'!$A:$A,'Inflation Constants Table'!$B:$B,0))),0)</f>
        <v>0</v>
      </c>
      <c r="I1752" s="23">
        <f>ROUND(IF($A1752 ='Inflation Constants Table'!$E$1,F1752,F1752*(_xlfn.XLOOKUP($A1752,'Inflation Constants Table'!$A:$A,'Inflation Constants Table'!$B:$B,0))),0)</f>
        <v>540</v>
      </c>
      <c r="J1752" s="23">
        <f>ROUND(IF($A1752 ='Inflation Constants Table'!$E$1,G1752,G1752*(_xlfn.XLOOKUP($A1752,'Inflation Constants Table'!$A:$A,'Inflation Constants Table'!$B:$B,0))),0)</f>
        <v>540</v>
      </c>
      <c r="K1752" s="19">
        <f t="shared" si="83"/>
        <v>0</v>
      </c>
      <c r="L1752" s="73">
        <f>_xlfn.XLOOKUP(A1752,'SAPD GF as Pct of COSA GF'!A:A,'SAPD GF as Pct of COSA GF'!C:C)</f>
        <v>1631636678</v>
      </c>
      <c r="M1752" s="19">
        <f t="shared" si="84"/>
        <v>3.3095603162213299E-7</v>
      </c>
    </row>
    <row r="1753" spans="1:13">
      <c r="A1753">
        <v>2023</v>
      </c>
      <c r="B1753" t="s">
        <v>234</v>
      </c>
      <c r="C1753" t="s">
        <v>130</v>
      </c>
      <c r="D1753" t="s">
        <v>146</v>
      </c>
      <c r="F1753" s="65">
        <v>741641</v>
      </c>
      <c r="G1753" s="65">
        <f t="shared" si="82"/>
        <v>741641</v>
      </c>
      <c r="H1753" s="23">
        <f>ROUND(IF($A1753 ='Inflation Constants Table'!$E$1,E1753,E1753*(_xlfn.XLOOKUP($A1753,'Inflation Constants Table'!$A:$A,'Inflation Constants Table'!$B:$B,0))),0)</f>
        <v>0</v>
      </c>
      <c r="I1753" s="23">
        <f>ROUND(IF($A1753 ='Inflation Constants Table'!$E$1,F1753,F1753*(_xlfn.XLOOKUP($A1753,'Inflation Constants Table'!$A:$A,'Inflation Constants Table'!$B:$B,0))),0)</f>
        <v>800972</v>
      </c>
      <c r="J1753" s="23">
        <f>ROUND(IF($A1753 ='Inflation Constants Table'!$E$1,G1753,G1753*(_xlfn.XLOOKUP($A1753,'Inflation Constants Table'!$A:$A,'Inflation Constants Table'!$B:$B,0))),0)</f>
        <v>800972</v>
      </c>
      <c r="K1753" s="19">
        <f t="shared" si="83"/>
        <v>0</v>
      </c>
      <c r="L1753" s="73">
        <f>_xlfn.XLOOKUP(A1753,'SAPD GF as Pct of COSA GF'!A:A,'SAPD GF as Pct of COSA GF'!C:C)</f>
        <v>1631636678</v>
      </c>
      <c r="M1753" s="19">
        <f t="shared" si="84"/>
        <v>4.9090095288970947E-4</v>
      </c>
    </row>
    <row r="1754" spans="1:13">
      <c r="A1754">
        <v>2023</v>
      </c>
      <c r="B1754" t="s">
        <v>234</v>
      </c>
      <c r="C1754" t="s">
        <v>130</v>
      </c>
      <c r="D1754" t="s">
        <v>147</v>
      </c>
      <c r="F1754" s="65">
        <v>8391</v>
      </c>
      <c r="G1754" s="65">
        <f t="shared" si="82"/>
        <v>8391</v>
      </c>
      <c r="H1754" s="23">
        <f>ROUND(IF($A1754 ='Inflation Constants Table'!$E$1,E1754,E1754*(_xlfn.XLOOKUP($A1754,'Inflation Constants Table'!$A:$A,'Inflation Constants Table'!$B:$B,0))),0)</f>
        <v>0</v>
      </c>
      <c r="I1754" s="23">
        <f>ROUND(IF($A1754 ='Inflation Constants Table'!$E$1,F1754,F1754*(_xlfn.XLOOKUP($A1754,'Inflation Constants Table'!$A:$A,'Inflation Constants Table'!$B:$B,0))),0)</f>
        <v>9062</v>
      </c>
      <c r="J1754" s="23">
        <f>ROUND(IF($A1754 ='Inflation Constants Table'!$E$1,G1754,G1754*(_xlfn.XLOOKUP($A1754,'Inflation Constants Table'!$A:$A,'Inflation Constants Table'!$B:$B,0))),0)</f>
        <v>9062</v>
      </c>
      <c r="K1754" s="19">
        <f t="shared" si="83"/>
        <v>0</v>
      </c>
      <c r="L1754" s="73">
        <f>_xlfn.XLOOKUP(A1754,'SAPD GF as Pct of COSA GF'!A:A,'SAPD GF as Pct of COSA GF'!C:C)</f>
        <v>1631636678</v>
      </c>
      <c r="M1754" s="19">
        <f t="shared" si="84"/>
        <v>5.5539325158514237E-6</v>
      </c>
    </row>
    <row r="1755" spans="1:13">
      <c r="A1755">
        <v>2023</v>
      </c>
      <c r="B1755" t="s">
        <v>234</v>
      </c>
      <c r="C1755" t="s">
        <v>130</v>
      </c>
      <c r="D1755" t="s">
        <v>149</v>
      </c>
      <c r="F1755" s="65">
        <v>240</v>
      </c>
      <c r="G1755" s="65">
        <f t="shared" si="82"/>
        <v>240</v>
      </c>
      <c r="H1755" s="23">
        <f>ROUND(IF($A1755 ='Inflation Constants Table'!$E$1,E1755,E1755*(_xlfn.XLOOKUP($A1755,'Inflation Constants Table'!$A:$A,'Inflation Constants Table'!$B:$B,0))),0)</f>
        <v>0</v>
      </c>
      <c r="I1755" s="23">
        <f>ROUND(IF($A1755 ='Inflation Constants Table'!$E$1,F1755,F1755*(_xlfn.XLOOKUP($A1755,'Inflation Constants Table'!$A:$A,'Inflation Constants Table'!$B:$B,0))),0)</f>
        <v>259</v>
      </c>
      <c r="J1755" s="23">
        <f>ROUND(IF($A1755 ='Inflation Constants Table'!$E$1,G1755,G1755*(_xlfn.XLOOKUP($A1755,'Inflation Constants Table'!$A:$A,'Inflation Constants Table'!$B:$B,0))),0)</f>
        <v>259</v>
      </c>
      <c r="K1755" s="19">
        <f t="shared" si="83"/>
        <v>0</v>
      </c>
      <c r="L1755" s="73">
        <f>_xlfn.XLOOKUP(A1755,'SAPD GF as Pct of COSA GF'!A:A,'SAPD GF as Pct of COSA GF'!C:C)</f>
        <v>1631636678</v>
      </c>
      <c r="M1755" s="19">
        <f t="shared" si="84"/>
        <v>1.5873631887061563E-7</v>
      </c>
    </row>
    <row r="1756" spans="1:13">
      <c r="A1756">
        <v>2023</v>
      </c>
      <c r="B1756" t="s">
        <v>234</v>
      </c>
      <c r="C1756" t="s">
        <v>130</v>
      </c>
      <c r="D1756" t="s">
        <v>150</v>
      </c>
      <c r="F1756" s="65">
        <v>2000</v>
      </c>
      <c r="G1756" s="65">
        <f t="shared" si="82"/>
        <v>2000</v>
      </c>
      <c r="H1756" s="23">
        <f>ROUND(IF($A1756 ='Inflation Constants Table'!$E$1,E1756,E1756*(_xlfn.XLOOKUP($A1756,'Inflation Constants Table'!$A:$A,'Inflation Constants Table'!$B:$B,0))),0)</f>
        <v>0</v>
      </c>
      <c r="I1756" s="23">
        <f>ROUND(IF($A1756 ='Inflation Constants Table'!$E$1,F1756,F1756*(_xlfn.XLOOKUP($A1756,'Inflation Constants Table'!$A:$A,'Inflation Constants Table'!$B:$B,0))),0)</f>
        <v>2160</v>
      </c>
      <c r="J1756" s="23">
        <f>ROUND(IF($A1756 ='Inflation Constants Table'!$E$1,G1756,G1756*(_xlfn.XLOOKUP($A1756,'Inflation Constants Table'!$A:$A,'Inflation Constants Table'!$B:$B,0))),0)</f>
        <v>2160</v>
      </c>
      <c r="K1756" s="19">
        <f t="shared" si="83"/>
        <v>0</v>
      </c>
      <c r="L1756" s="73">
        <f>_xlfn.XLOOKUP(A1756,'SAPD GF as Pct of COSA GF'!A:A,'SAPD GF as Pct of COSA GF'!C:C)</f>
        <v>1631636678</v>
      </c>
      <c r="M1756" s="19">
        <f t="shared" si="84"/>
        <v>1.323824126488532E-6</v>
      </c>
    </row>
    <row r="1757" spans="1:13">
      <c r="A1757">
        <v>2023</v>
      </c>
      <c r="B1757" t="s">
        <v>234</v>
      </c>
      <c r="C1757" t="s">
        <v>130</v>
      </c>
      <c r="D1757" t="s">
        <v>152</v>
      </c>
      <c r="F1757" s="65">
        <v>250</v>
      </c>
      <c r="G1757" s="65">
        <f t="shared" si="82"/>
        <v>250</v>
      </c>
      <c r="H1757" s="23">
        <f>ROUND(IF($A1757 ='Inflation Constants Table'!$E$1,E1757,E1757*(_xlfn.XLOOKUP($A1757,'Inflation Constants Table'!$A:$A,'Inflation Constants Table'!$B:$B,0))),0)</f>
        <v>0</v>
      </c>
      <c r="I1757" s="23">
        <f>ROUND(IF($A1757 ='Inflation Constants Table'!$E$1,F1757,F1757*(_xlfn.XLOOKUP($A1757,'Inflation Constants Table'!$A:$A,'Inflation Constants Table'!$B:$B,0))),0)</f>
        <v>270</v>
      </c>
      <c r="J1757" s="23">
        <f>ROUND(IF($A1757 ='Inflation Constants Table'!$E$1,G1757,G1757*(_xlfn.XLOOKUP($A1757,'Inflation Constants Table'!$A:$A,'Inflation Constants Table'!$B:$B,0))),0)</f>
        <v>270</v>
      </c>
      <c r="K1757" s="19">
        <f t="shared" si="83"/>
        <v>0</v>
      </c>
      <c r="L1757" s="73">
        <f>_xlfn.XLOOKUP(A1757,'SAPD GF as Pct of COSA GF'!A:A,'SAPD GF as Pct of COSA GF'!C:C)</f>
        <v>1631636678</v>
      </c>
      <c r="M1757" s="19">
        <f t="shared" si="84"/>
        <v>1.6547801581106649E-7</v>
      </c>
    </row>
    <row r="1758" spans="1:13">
      <c r="A1758">
        <v>2023</v>
      </c>
      <c r="B1758" t="s">
        <v>234</v>
      </c>
      <c r="C1758" t="s">
        <v>130</v>
      </c>
      <c r="D1758" t="s">
        <v>153</v>
      </c>
      <c r="F1758" s="65">
        <v>6156</v>
      </c>
      <c r="G1758" s="65">
        <f t="shared" si="82"/>
        <v>6156</v>
      </c>
      <c r="H1758" s="23">
        <f>ROUND(IF($A1758 ='Inflation Constants Table'!$E$1,E1758,E1758*(_xlfn.XLOOKUP($A1758,'Inflation Constants Table'!$A:$A,'Inflation Constants Table'!$B:$B,0))),0)</f>
        <v>0</v>
      </c>
      <c r="I1758" s="23">
        <f>ROUND(IF($A1758 ='Inflation Constants Table'!$E$1,F1758,F1758*(_xlfn.XLOOKUP($A1758,'Inflation Constants Table'!$A:$A,'Inflation Constants Table'!$B:$B,0))),0)</f>
        <v>6648</v>
      </c>
      <c r="J1758" s="23">
        <f>ROUND(IF($A1758 ='Inflation Constants Table'!$E$1,G1758,G1758*(_xlfn.XLOOKUP($A1758,'Inflation Constants Table'!$A:$A,'Inflation Constants Table'!$B:$B,0))),0)</f>
        <v>6648</v>
      </c>
      <c r="K1758" s="19">
        <f t="shared" si="83"/>
        <v>0</v>
      </c>
      <c r="L1758" s="73">
        <f>_xlfn.XLOOKUP(A1758,'SAPD GF as Pct of COSA GF'!A:A,'SAPD GF as Pct of COSA GF'!C:C)</f>
        <v>1631636678</v>
      </c>
      <c r="M1758" s="19">
        <f t="shared" si="84"/>
        <v>4.0744364781924813E-6</v>
      </c>
    </row>
    <row r="1759" spans="1:13">
      <c r="A1759">
        <v>2023</v>
      </c>
      <c r="B1759" t="s">
        <v>234</v>
      </c>
      <c r="C1759" t="s">
        <v>130</v>
      </c>
      <c r="D1759" t="s">
        <v>236</v>
      </c>
      <c r="F1759" s="65">
        <v>1737</v>
      </c>
      <c r="G1759" s="65">
        <f t="shared" si="82"/>
        <v>1737</v>
      </c>
      <c r="H1759" s="23">
        <f>ROUND(IF($A1759 ='Inflation Constants Table'!$E$1,E1759,E1759*(_xlfn.XLOOKUP($A1759,'Inflation Constants Table'!$A:$A,'Inflation Constants Table'!$B:$B,0))),0)</f>
        <v>0</v>
      </c>
      <c r="I1759" s="23">
        <f>ROUND(IF($A1759 ='Inflation Constants Table'!$E$1,F1759,F1759*(_xlfn.XLOOKUP($A1759,'Inflation Constants Table'!$A:$A,'Inflation Constants Table'!$B:$B,0))),0)</f>
        <v>1876</v>
      </c>
      <c r="J1759" s="23">
        <f>ROUND(IF($A1759 ='Inflation Constants Table'!$E$1,G1759,G1759*(_xlfn.XLOOKUP($A1759,'Inflation Constants Table'!$A:$A,'Inflation Constants Table'!$B:$B,0))),0)</f>
        <v>1876</v>
      </c>
      <c r="K1759" s="19">
        <f t="shared" si="83"/>
        <v>0</v>
      </c>
      <c r="L1759" s="73">
        <f>_xlfn.XLOOKUP(A1759,'SAPD GF as Pct of COSA GF'!A:A,'SAPD GF as Pct of COSA GF'!C:C)</f>
        <v>1631636678</v>
      </c>
      <c r="M1759" s="19">
        <f t="shared" si="84"/>
        <v>1.1497657691168916E-6</v>
      </c>
    </row>
    <row r="1760" spans="1:13">
      <c r="A1760">
        <v>2023</v>
      </c>
      <c r="B1760" t="s">
        <v>234</v>
      </c>
      <c r="C1760" t="s">
        <v>130</v>
      </c>
      <c r="D1760" t="s">
        <v>156</v>
      </c>
      <c r="F1760" s="65">
        <v>18139</v>
      </c>
      <c r="G1760" s="65">
        <f t="shared" si="82"/>
        <v>18139</v>
      </c>
      <c r="H1760" s="23">
        <f>ROUND(IF($A1760 ='Inflation Constants Table'!$E$1,E1760,E1760*(_xlfn.XLOOKUP($A1760,'Inflation Constants Table'!$A:$A,'Inflation Constants Table'!$B:$B,0))),0)</f>
        <v>0</v>
      </c>
      <c r="I1760" s="23">
        <f>ROUND(IF($A1760 ='Inflation Constants Table'!$E$1,F1760,F1760*(_xlfn.XLOOKUP($A1760,'Inflation Constants Table'!$A:$A,'Inflation Constants Table'!$B:$B,0))),0)</f>
        <v>19590</v>
      </c>
      <c r="J1760" s="23">
        <f>ROUND(IF($A1760 ='Inflation Constants Table'!$E$1,G1760,G1760*(_xlfn.XLOOKUP($A1760,'Inflation Constants Table'!$A:$A,'Inflation Constants Table'!$B:$B,0))),0)</f>
        <v>19590</v>
      </c>
      <c r="K1760" s="19">
        <f t="shared" si="83"/>
        <v>0</v>
      </c>
      <c r="L1760" s="73">
        <f>_xlfn.XLOOKUP(A1760,'SAPD GF as Pct of COSA GF'!A:A,'SAPD GF as Pct of COSA GF'!C:C)</f>
        <v>1631636678</v>
      </c>
      <c r="M1760" s="19">
        <f t="shared" si="84"/>
        <v>1.2006349369402935E-5</v>
      </c>
    </row>
    <row r="1761" spans="1:13">
      <c r="A1761">
        <v>2023</v>
      </c>
      <c r="B1761" t="s">
        <v>234</v>
      </c>
      <c r="C1761" t="s">
        <v>159</v>
      </c>
      <c r="D1761" t="s">
        <v>164</v>
      </c>
      <c r="F1761" s="65">
        <v>3700</v>
      </c>
      <c r="G1761" s="65">
        <f t="shared" si="82"/>
        <v>3700</v>
      </c>
      <c r="H1761" s="23">
        <f>ROUND(IF($A1761 ='Inflation Constants Table'!$E$1,E1761,E1761*(_xlfn.XLOOKUP($A1761,'Inflation Constants Table'!$A:$A,'Inflation Constants Table'!$B:$B,0))),0)</f>
        <v>0</v>
      </c>
      <c r="I1761" s="23">
        <f>ROUND(IF($A1761 ='Inflation Constants Table'!$E$1,F1761,F1761*(_xlfn.XLOOKUP($A1761,'Inflation Constants Table'!$A:$A,'Inflation Constants Table'!$B:$B,0))),0)</f>
        <v>3996</v>
      </c>
      <c r="J1761" s="23">
        <f>ROUND(IF($A1761 ='Inflation Constants Table'!$E$1,G1761,G1761*(_xlfn.XLOOKUP($A1761,'Inflation Constants Table'!$A:$A,'Inflation Constants Table'!$B:$B,0))),0)</f>
        <v>3996</v>
      </c>
      <c r="K1761" s="19">
        <f t="shared" si="83"/>
        <v>0</v>
      </c>
      <c r="L1761" s="73">
        <f>_xlfn.XLOOKUP(A1761,'SAPD GF as Pct of COSA GF'!A:A,'SAPD GF as Pct of COSA GF'!C:C)</f>
        <v>1631636678</v>
      </c>
      <c r="M1761" s="19">
        <f t="shared" si="84"/>
        <v>2.4490746340037842E-6</v>
      </c>
    </row>
    <row r="1762" spans="1:13">
      <c r="A1762">
        <v>2023</v>
      </c>
      <c r="B1762" t="s">
        <v>234</v>
      </c>
      <c r="C1762" t="s">
        <v>159</v>
      </c>
      <c r="D1762" t="s">
        <v>165</v>
      </c>
      <c r="F1762" s="65">
        <v>1500</v>
      </c>
      <c r="G1762" s="65">
        <f t="shared" si="82"/>
        <v>1500</v>
      </c>
      <c r="H1762" s="23">
        <f>ROUND(IF($A1762 ='Inflation Constants Table'!$E$1,E1762,E1762*(_xlfn.XLOOKUP($A1762,'Inflation Constants Table'!$A:$A,'Inflation Constants Table'!$B:$B,0))),0)</f>
        <v>0</v>
      </c>
      <c r="I1762" s="23">
        <f>ROUND(IF($A1762 ='Inflation Constants Table'!$E$1,F1762,F1762*(_xlfn.XLOOKUP($A1762,'Inflation Constants Table'!$A:$A,'Inflation Constants Table'!$B:$B,0))),0)</f>
        <v>1620</v>
      </c>
      <c r="J1762" s="23">
        <f>ROUND(IF($A1762 ='Inflation Constants Table'!$E$1,G1762,G1762*(_xlfn.XLOOKUP($A1762,'Inflation Constants Table'!$A:$A,'Inflation Constants Table'!$B:$B,0))),0)</f>
        <v>1620</v>
      </c>
      <c r="K1762" s="19">
        <f t="shared" si="83"/>
        <v>0</v>
      </c>
      <c r="L1762" s="73">
        <f>_xlfn.XLOOKUP(A1762,'SAPD GF as Pct of COSA GF'!A:A,'SAPD GF as Pct of COSA GF'!C:C)</f>
        <v>1631636678</v>
      </c>
      <c r="M1762" s="19">
        <f t="shared" si="84"/>
        <v>9.9286809486639902E-7</v>
      </c>
    </row>
    <row r="1763" spans="1:13">
      <c r="A1763">
        <v>2023</v>
      </c>
      <c r="B1763" t="s">
        <v>234</v>
      </c>
      <c r="C1763" t="s">
        <v>159</v>
      </c>
      <c r="D1763" t="s">
        <v>166</v>
      </c>
      <c r="F1763" s="65">
        <v>57986</v>
      </c>
      <c r="G1763" s="65">
        <f t="shared" si="82"/>
        <v>57986</v>
      </c>
      <c r="H1763" s="23">
        <f>ROUND(IF($A1763 ='Inflation Constants Table'!$E$1,E1763,E1763*(_xlfn.XLOOKUP($A1763,'Inflation Constants Table'!$A:$A,'Inflation Constants Table'!$B:$B,0))),0)</f>
        <v>0</v>
      </c>
      <c r="I1763" s="23">
        <f>ROUND(IF($A1763 ='Inflation Constants Table'!$E$1,F1763,F1763*(_xlfn.XLOOKUP($A1763,'Inflation Constants Table'!$A:$A,'Inflation Constants Table'!$B:$B,0))),0)</f>
        <v>62625</v>
      </c>
      <c r="J1763" s="23">
        <f>ROUND(IF($A1763 ='Inflation Constants Table'!$E$1,G1763,G1763*(_xlfn.XLOOKUP($A1763,'Inflation Constants Table'!$A:$A,'Inflation Constants Table'!$B:$B,0))),0)</f>
        <v>62625</v>
      </c>
      <c r="K1763" s="19">
        <f t="shared" si="83"/>
        <v>0</v>
      </c>
      <c r="L1763" s="73">
        <f>_xlfn.XLOOKUP(A1763,'SAPD GF as Pct of COSA GF'!A:A,'SAPD GF as Pct of COSA GF'!C:C)</f>
        <v>1631636678</v>
      </c>
      <c r="M1763" s="19">
        <f t="shared" si="84"/>
        <v>3.838170644506681E-5</v>
      </c>
    </row>
    <row r="1764" spans="1:13">
      <c r="A1764">
        <v>2023</v>
      </c>
      <c r="B1764" t="s">
        <v>234</v>
      </c>
      <c r="C1764" t="s">
        <v>159</v>
      </c>
      <c r="D1764" t="s">
        <v>167</v>
      </c>
      <c r="F1764" s="65">
        <v>1500</v>
      </c>
      <c r="G1764" s="65">
        <f t="shared" si="82"/>
        <v>1500</v>
      </c>
      <c r="H1764" s="23">
        <f>ROUND(IF($A1764 ='Inflation Constants Table'!$E$1,E1764,E1764*(_xlfn.XLOOKUP($A1764,'Inflation Constants Table'!$A:$A,'Inflation Constants Table'!$B:$B,0))),0)</f>
        <v>0</v>
      </c>
      <c r="I1764" s="23">
        <f>ROUND(IF($A1764 ='Inflation Constants Table'!$E$1,F1764,F1764*(_xlfn.XLOOKUP($A1764,'Inflation Constants Table'!$A:$A,'Inflation Constants Table'!$B:$B,0))),0)</f>
        <v>1620</v>
      </c>
      <c r="J1764" s="23">
        <f>ROUND(IF($A1764 ='Inflation Constants Table'!$E$1,G1764,G1764*(_xlfn.XLOOKUP($A1764,'Inflation Constants Table'!$A:$A,'Inflation Constants Table'!$B:$B,0))),0)</f>
        <v>1620</v>
      </c>
      <c r="K1764" s="19">
        <f t="shared" si="83"/>
        <v>0</v>
      </c>
      <c r="L1764" s="73">
        <f>_xlfn.XLOOKUP(A1764,'SAPD GF as Pct of COSA GF'!A:A,'SAPD GF as Pct of COSA GF'!C:C)</f>
        <v>1631636678</v>
      </c>
      <c r="M1764" s="19">
        <f t="shared" si="84"/>
        <v>9.9286809486639902E-7</v>
      </c>
    </row>
    <row r="1765" spans="1:13">
      <c r="A1765">
        <v>2023</v>
      </c>
      <c r="B1765" t="s">
        <v>234</v>
      </c>
      <c r="C1765" t="s">
        <v>159</v>
      </c>
      <c r="D1765" t="s">
        <v>168</v>
      </c>
      <c r="F1765" s="65">
        <v>2644</v>
      </c>
      <c r="G1765" s="65">
        <f t="shared" si="82"/>
        <v>2644</v>
      </c>
      <c r="H1765" s="23">
        <f>ROUND(IF($A1765 ='Inflation Constants Table'!$E$1,E1765,E1765*(_xlfn.XLOOKUP($A1765,'Inflation Constants Table'!$A:$A,'Inflation Constants Table'!$B:$B,0))),0)</f>
        <v>0</v>
      </c>
      <c r="I1765" s="23">
        <f>ROUND(IF($A1765 ='Inflation Constants Table'!$E$1,F1765,F1765*(_xlfn.XLOOKUP($A1765,'Inflation Constants Table'!$A:$A,'Inflation Constants Table'!$B:$B,0))),0)</f>
        <v>2856</v>
      </c>
      <c r="J1765" s="23">
        <f>ROUND(IF($A1765 ='Inflation Constants Table'!$E$1,G1765,G1765*(_xlfn.XLOOKUP($A1765,'Inflation Constants Table'!$A:$A,'Inflation Constants Table'!$B:$B,0))),0)</f>
        <v>2856</v>
      </c>
      <c r="K1765" s="19">
        <f t="shared" si="83"/>
        <v>0</v>
      </c>
      <c r="L1765" s="73">
        <f>_xlfn.XLOOKUP(A1765,'SAPD GF as Pct of COSA GF'!A:A,'SAPD GF as Pct of COSA GF'!C:C)</f>
        <v>1631636678</v>
      </c>
      <c r="M1765" s="19">
        <f t="shared" si="84"/>
        <v>1.7503896783570589E-6</v>
      </c>
    </row>
    <row r="1766" spans="1:13">
      <c r="A1766">
        <v>2023</v>
      </c>
      <c r="B1766" t="s">
        <v>234</v>
      </c>
      <c r="C1766" t="s">
        <v>159</v>
      </c>
      <c r="D1766" t="s">
        <v>170</v>
      </c>
      <c r="F1766" s="65">
        <v>11495</v>
      </c>
      <c r="G1766" s="65">
        <f t="shared" si="82"/>
        <v>11495</v>
      </c>
      <c r="H1766" s="23">
        <f>ROUND(IF($A1766 ='Inflation Constants Table'!$E$1,E1766,E1766*(_xlfn.XLOOKUP($A1766,'Inflation Constants Table'!$A:$A,'Inflation Constants Table'!$B:$B,0))),0)</f>
        <v>0</v>
      </c>
      <c r="I1766" s="23">
        <f>ROUND(IF($A1766 ='Inflation Constants Table'!$E$1,F1766,F1766*(_xlfn.XLOOKUP($A1766,'Inflation Constants Table'!$A:$A,'Inflation Constants Table'!$B:$B,0))),0)</f>
        <v>12415</v>
      </c>
      <c r="J1766" s="23">
        <f>ROUND(IF($A1766 ='Inflation Constants Table'!$E$1,G1766,G1766*(_xlfn.XLOOKUP($A1766,'Inflation Constants Table'!$A:$A,'Inflation Constants Table'!$B:$B,0))),0)</f>
        <v>12415</v>
      </c>
      <c r="K1766" s="19">
        <f t="shared" si="83"/>
        <v>0</v>
      </c>
      <c r="L1766" s="73">
        <f>_xlfn.XLOOKUP(A1766,'SAPD GF as Pct of COSA GF'!A:A,'SAPD GF as Pct of COSA GF'!C:C)</f>
        <v>1631636678</v>
      </c>
      <c r="M1766" s="19">
        <f t="shared" si="84"/>
        <v>7.6089243196088531E-6</v>
      </c>
    </row>
    <row r="1767" spans="1:13">
      <c r="A1767">
        <v>2023</v>
      </c>
      <c r="B1767" t="s">
        <v>234</v>
      </c>
      <c r="C1767" t="s">
        <v>159</v>
      </c>
      <c r="D1767" t="s">
        <v>172</v>
      </c>
      <c r="F1767" s="65">
        <v>76246</v>
      </c>
      <c r="G1767" s="65">
        <f t="shared" si="82"/>
        <v>76246</v>
      </c>
      <c r="H1767" s="23">
        <f>ROUND(IF($A1767 ='Inflation Constants Table'!$E$1,E1767,E1767*(_xlfn.XLOOKUP($A1767,'Inflation Constants Table'!$A:$A,'Inflation Constants Table'!$B:$B,0))),0)</f>
        <v>0</v>
      </c>
      <c r="I1767" s="23">
        <f>ROUND(IF($A1767 ='Inflation Constants Table'!$E$1,F1767,F1767*(_xlfn.XLOOKUP($A1767,'Inflation Constants Table'!$A:$A,'Inflation Constants Table'!$B:$B,0))),0)</f>
        <v>82346</v>
      </c>
      <c r="J1767" s="23">
        <f>ROUND(IF($A1767 ='Inflation Constants Table'!$E$1,G1767,G1767*(_xlfn.XLOOKUP($A1767,'Inflation Constants Table'!$A:$A,'Inflation Constants Table'!$B:$B,0))),0)</f>
        <v>82346</v>
      </c>
      <c r="K1767" s="19">
        <f t="shared" si="83"/>
        <v>0</v>
      </c>
      <c r="L1767" s="73">
        <f>_xlfn.XLOOKUP(A1767,'SAPD GF as Pct of COSA GF'!A:A,'SAPD GF as Pct of COSA GF'!C:C)</f>
        <v>1631636678</v>
      </c>
      <c r="M1767" s="19">
        <f t="shared" si="84"/>
        <v>5.0468343296215116E-5</v>
      </c>
    </row>
    <row r="1768" spans="1:13">
      <c r="A1768">
        <v>2023</v>
      </c>
      <c r="B1768" t="s">
        <v>234</v>
      </c>
      <c r="C1768" t="s">
        <v>159</v>
      </c>
      <c r="D1768" t="s">
        <v>173</v>
      </c>
      <c r="F1768" s="65">
        <v>30000</v>
      </c>
      <c r="G1768" s="65">
        <f t="shared" si="82"/>
        <v>30000</v>
      </c>
      <c r="H1768" s="23">
        <f>ROUND(IF($A1768 ='Inflation Constants Table'!$E$1,E1768,E1768*(_xlfn.XLOOKUP($A1768,'Inflation Constants Table'!$A:$A,'Inflation Constants Table'!$B:$B,0))),0)</f>
        <v>0</v>
      </c>
      <c r="I1768" s="23">
        <f>ROUND(IF($A1768 ='Inflation Constants Table'!$E$1,F1768,F1768*(_xlfn.XLOOKUP($A1768,'Inflation Constants Table'!$A:$A,'Inflation Constants Table'!$B:$B,0))),0)</f>
        <v>32400</v>
      </c>
      <c r="J1768" s="23">
        <f>ROUND(IF($A1768 ='Inflation Constants Table'!$E$1,G1768,G1768*(_xlfn.XLOOKUP($A1768,'Inflation Constants Table'!$A:$A,'Inflation Constants Table'!$B:$B,0))),0)</f>
        <v>32400</v>
      </c>
      <c r="K1768" s="19">
        <f t="shared" si="83"/>
        <v>0</v>
      </c>
      <c r="L1768" s="73">
        <f>_xlfn.XLOOKUP(A1768,'SAPD GF as Pct of COSA GF'!A:A,'SAPD GF as Pct of COSA GF'!C:C)</f>
        <v>1631636678</v>
      </c>
      <c r="M1768" s="19">
        <f t="shared" si="84"/>
        <v>1.9857361897327979E-5</v>
      </c>
    </row>
    <row r="1769" spans="1:13">
      <c r="A1769">
        <v>2023</v>
      </c>
      <c r="B1769" t="s">
        <v>234</v>
      </c>
      <c r="C1769" t="s">
        <v>159</v>
      </c>
      <c r="D1769" t="s">
        <v>175</v>
      </c>
      <c r="F1769" s="65">
        <v>5150</v>
      </c>
      <c r="G1769" s="65">
        <f t="shared" si="82"/>
        <v>5150</v>
      </c>
      <c r="H1769" s="23">
        <f>ROUND(IF($A1769 ='Inflation Constants Table'!$E$1,E1769,E1769*(_xlfn.XLOOKUP($A1769,'Inflation Constants Table'!$A:$A,'Inflation Constants Table'!$B:$B,0))),0)</f>
        <v>0</v>
      </c>
      <c r="I1769" s="23">
        <f>ROUND(IF($A1769 ='Inflation Constants Table'!$E$1,F1769,F1769*(_xlfn.XLOOKUP($A1769,'Inflation Constants Table'!$A:$A,'Inflation Constants Table'!$B:$B,0))),0)</f>
        <v>5562</v>
      </c>
      <c r="J1769" s="23">
        <f>ROUND(IF($A1769 ='Inflation Constants Table'!$E$1,G1769,G1769*(_xlfn.XLOOKUP($A1769,'Inflation Constants Table'!$A:$A,'Inflation Constants Table'!$B:$B,0))),0)</f>
        <v>5562</v>
      </c>
      <c r="K1769" s="19">
        <f t="shared" si="83"/>
        <v>0</v>
      </c>
      <c r="L1769" s="73">
        <f>_xlfn.XLOOKUP(A1769,'SAPD GF as Pct of COSA GF'!A:A,'SAPD GF as Pct of COSA GF'!C:C)</f>
        <v>1631636678</v>
      </c>
      <c r="M1769" s="19">
        <f t="shared" si="84"/>
        <v>3.4088471257079697E-6</v>
      </c>
    </row>
    <row r="1770" spans="1:13">
      <c r="A1770">
        <v>2023</v>
      </c>
      <c r="B1770" t="s">
        <v>234</v>
      </c>
      <c r="C1770" t="s">
        <v>177</v>
      </c>
      <c r="D1770" t="s">
        <v>180</v>
      </c>
      <c r="F1770" s="65">
        <v>0</v>
      </c>
      <c r="G1770" s="65">
        <f t="shared" si="82"/>
        <v>0</v>
      </c>
      <c r="H1770" s="23">
        <f>ROUND(IF($A1770 ='Inflation Constants Table'!$E$1,E1770,E1770*(_xlfn.XLOOKUP($A1770,'Inflation Constants Table'!$A:$A,'Inflation Constants Table'!$B:$B,0))),0)</f>
        <v>0</v>
      </c>
      <c r="I1770" s="23">
        <f>ROUND(IF($A1770 ='Inflation Constants Table'!$E$1,F1770,F1770*(_xlfn.XLOOKUP($A1770,'Inflation Constants Table'!$A:$A,'Inflation Constants Table'!$B:$B,0))),0)</f>
        <v>0</v>
      </c>
      <c r="J1770" s="23">
        <f>ROUND(IF($A1770 ='Inflation Constants Table'!$E$1,G1770,G1770*(_xlfn.XLOOKUP($A1770,'Inflation Constants Table'!$A:$A,'Inflation Constants Table'!$B:$B,0))),0)</f>
        <v>0</v>
      </c>
      <c r="K1770" s="19">
        <f t="shared" si="83"/>
        <v>0</v>
      </c>
      <c r="L1770" s="73">
        <f>_xlfn.XLOOKUP(A1770,'SAPD GF as Pct of COSA GF'!A:A,'SAPD GF as Pct of COSA GF'!C:C)</f>
        <v>1631636678</v>
      </c>
      <c r="M1770" s="19">
        <f t="shared" si="84"/>
        <v>0</v>
      </c>
    </row>
    <row r="1771" spans="1:13">
      <c r="A1771">
        <v>2023</v>
      </c>
      <c r="B1771" t="s">
        <v>234</v>
      </c>
      <c r="C1771" t="s">
        <v>177</v>
      </c>
      <c r="D1771" t="s">
        <v>181</v>
      </c>
      <c r="F1771" s="65">
        <v>5326</v>
      </c>
      <c r="G1771" s="65">
        <f t="shared" si="82"/>
        <v>5326</v>
      </c>
      <c r="H1771" s="23">
        <f>ROUND(IF($A1771 ='Inflation Constants Table'!$E$1,E1771,E1771*(_xlfn.XLOOKUP($A1771,'Inflation Constants Table'!$A:$A,'Inflation Constants Table'!$B:$B,0))),0)</f>
        <v>0</v>
      </c>
      <c r="I1771" s="23">
        <f>ROUND(IF($A1771 ='Inflation Constants Table'!$E$1,F1771,F1771*(_xlfn.XLOOKUP($A1771,'Inflation Constants Table'!$A:$A,'Inflation Constants Table'!$B:$B,0))),0)</f>
        <v>5752</v>
      </c>
      <c r="J1771" s="23">
        <f>ROUND(IF($A1771 ='Inflation Constants Table'!$E$1,G1771,G1771*(_xlfn.XLOOKUP($A1771,'Inflation Constants Table'!$A:$A,'Inflation Constants Table'!$B:$B,0))),0)</f>
        <v>5752</v>
      </c>
      <c r="K1771" s="19">
        <f t="shared" si="83"/>
        <v>0</v>
      </c>
      <c r="L1771" s="73">
        <f>_xlfn.XLOOKUP(A1771,'SAPD GF as Pct of COSA GF'!A:A,'SAPD GF as Pct of COSA GF'!C:C)</f>
        <v>1631636678</v>
      </c>
      <c r="M1771" s="19">
        <f t="shared" si="84"/>
        <v>3.5252946183157571E-6</v>
      </c>
    </row>
    <row r="1772" spans="1:13">
      <c r="A1772">
        <v>2023</v>
      </c>
      <c r="B1772" t="s">
        <v>234</v>
      </c>
      <c r="C1772" t="s">
        <v>177</v>
      </c>
      <c r="D1772" t="s">
        <v>182</v>
      </c>
      <c r="F1772" s="65">
        <v>8800</v>
      </c>
      <c r="G1772" s="65">
        <f t="shared" si="82"/>
        <v>8800</v>
      </c>
      <c r="H1772" s="23">
        <f>ROUND(IF($A1772 ='Inflation Constants Table'!$E$1,E1772,E1772*(_xlfn.XLOOKUP($A1772,'Inflation Constants Table'!$A:$A,'Inflation Constants Table'!$B:$B,0))),0)</f>
        <v>0</v>
      </c>
      <c r="I1772" s="23">
        <f>ROUND(IF($A1772 ='Inflation Constants Table'!$E$1,F1772,F1772*(_xlfn.XLOOKUP($A1772,'Inflation Constants Table'!$A:$A,'Inflation Constants Table'!$B:$B,0))),0)</f>
        <v>9504</v>
      </c>
      <c r="J1772" s="23">
        <f>ROUND(IF($A1772 ='Inflation Constants Table'!$E$1,G1772,G1772*(_xlfn.XLOOKUP($A1772,'Inflation Constants Table'!$A:$A,'Inflation Constants Table'!$B:$B,0))),0)</f>
        <v>9504</v>
      </c>
      <c r="K1772" s="19">
        <f t="shared" si="83"/>
        <v>0</v>
      </c>
      <c r="L1772" s="73">
        <f>_xlfn.XLOOKUP(A1772,'SAPD GF as Pct of COSA GF'!A:A,'SAPD GF as Pct of COSA GF'!C:C)</f>
        <v>1631636678</v>
      </c>
      <c r="M1772" s="19">
        <f t="shared" si="84"/>
        <v>5.8248261565495407E-6</v>
      </c>
    </row>
    <row r="1773" spans="1:13">
      <c r="A1773">
        <v>2023</v>
      </c>
      <c r="B1773" t="s">
        <v>234</v>
      </c>
      <c r="C1773" t="s">
        <v>177</v>
      </c>
      <c r="D1773" t="s">
        <v>183</v>
      </c>
      <c r="F1773" s="65">
        <v>1945</v>
      </c>
      <c r="G1773" s="65">
        <f t="shared" si="82"/>
        <v>1945</v>
      </c>
      <c r="H1773" s="23">
        <f>ROUND(IF($A1773 ='Inflation Constants Table'!$E$1,E1773,E1773*(_xlfn.XLOOKUP($A1773,'Inflation Constants Table'!$A:$A,'Inflation Constants Table'!$B:$B,0))),0)</f>
        <v>0</v>
      </c>
      <c r="I1773" s="23">
        <f>ROUND(IF($A1773 ='Inflation Constants Table'!$E$1,F1773,F1773*(_xlfn.XLOOKUP($A1773,'Inflation Constants Table'!$A:$A,'Inflation Constants Table'!$B:$B,0))),0)</f>
        <v>2101</v>
      </c>
      <c r="J1773" s="23">
        <f>ROUND(IF($A1773 ='Inflation Constants Table'!$E$1,G1773,G1773*(_xlfn.XLOOKUP($A1773,'Inflation Constants Table'!$A:$A,'Inflation Constants Table'!$B:$B,0))),0)</f>
        <v>2101</v>
      </c>
      <c r="K1773" s="19">
        <f t="shared" si="83"/>
        <v>0</v>
      </c>
      <c r="L1773" s="73">
        <f>_xlfn.XLOOKUP(A1773,'SAPD GF as Pct of COSA GF'!A:A,'SAPD GF as Pct of COSA GF'!C:C)</f>
        <v>1631636678</v>
      </c>
      <c r="M1773" s="19">
        <f t="shared" si="84"/>
        <v>1.2876641156261138E-6</v>
      </c>
    </row>
    <row r="1774" spans="1:13">
      <c r="A1774">
        <v>2023</v>
      </c>
      <c r="B1774" t="s">
        <v>234</v>
      </c>
      <c r="C1774" t="s">
        <v>177</v>
      </c>
      <c r="D1774" t="s">
        <v>184</v>
      </c>
      <c r="F1774" s="65">
        <v>3636</v>
      </c>
      <c r="G1774" s="65">
        <f t="shared" si="82"/>
        <v>3636</v>
      </c>
      <c r="H1774" s="23">
        <f>ROUND(IF($A1774 ='Inflation Constants Table'!$E$1,E1774,E1774*(_xlfn.XLOOKUP($A1774,'Inflation Constants Table'!$A:$A,'Inflation Constants Table'!$B:$B,0))),0)</f>
        <v>0</v>
      </c>
      <c r="I1774" s="23">
        <f>ROUND(IF($A1774 ='Inflation Constants Table'!$E$1,F1774,F1774*(_xlfn.XLOOKUP($A1774,'Inflation Constants Table'!$A:$A,'Inflation Constants Table'!$B:$B,0))),0)</f>
        <v>3927</v>
      </c>
      <c r="J1774" s="23">
        <f>ROUND(IF($A1774 ='Inflation Constants Table'!$E$1,G1774,G1774*(_xlfn.XLOOKUP($A1774,'Inflation Constants Table'!$A:$A,'Inflation Constants Table'!$B:$B,0))),0)</f>
        <v>3927</v>
      </c>
      <c r="K1774" s="19">
        <f t="shared" si="83"/>
        <v>0</v>
      </c>
      <c r="L1774" s="73">
        <f>_xlfn.XLOOKUP(A1774,'SAPD GF as Pct of COSA GF'!A:A,'SAPD GF as Pct of COSA GF'!C:C)</f>
        <v>1631636678</v>
      </c>
      <c r="M1774" s="19">
        <f t="shared" si="84"/>
        <v>2.4067858077409559E-6</v>
      </c>
    </row>
    <row r="1775" spans="1:13">
      <c r="A1775">
        <v>2023</v>
      </c>
      <c r="B1775" t="s">
        <v>234</v>
      </c>
      <c r="C1775" t="s">
        <v>177</v>
      </c>
      <c r="D1775" t="s">
        <v>185</v>
      </c>
      <c r="F1775" s="65">
        <v>402602</v>
      </c>
      <c r="G1775" s="65">
        <f t="shared" si="82"/>
        <v>402602</v>
      </c>
      <c r="H1775" s="23">
        <f>ROUND(IF($A1775 ='Inflation Constants Table'!$E$1,E1775,E1775*(_xlfn.XLOOKUP($A1775,'Inflation Constants Table'!$A:$A,'Inflation Constants Table'!$B:$B,0))),0)</f>
        <v>0</v>
      </c>
      <c r="I1775" s="23">
        <f>ROUND(IF($A1775 ='Inflation Constants Table'!$E$1,F1775,F1775*(_xlfn.XLOOKUP($A1775,'Inflation Constants Table'!$A:$A,'Inflation Constants Table'!$B:$B,0))),0)</f>
        <v>434810</v>
      </c>
      <c r="J1775" s="23">
        <f>ROUND(IF($A1775 ='Inflation Constants Table'!$E$1,G1775,G1775*(_xlfn.XLOOKUP($A1775,'Inflation Constants Table'!$A:$A,'Inflation Constants Table'!$B:$B,0))),0)</f>
        <v>434810</v>
      </c>
      <c r="K1775" s="19">
        <f t="shared" si="83"/>
        <v>0</v>
      </c>
      <c r="L1775" s="73">
        <f>_xlfn.XLOOKUP(A1775,'SAPD GF as Pct of COSA GF'!A:A,'SAPD GF as Pct of COSA GF'!C:C)</f>
        <v>1631636678</v>
      </c>
      <c r="M1775" s="19">
        <f t="shared" si="84"/>
        <v>2.6648702242522155E-4</v>
      </c>
    </row>
    <row r="1776" spans="1:13">
      <c r="A1776">
        <v>2023</v>
      </c>
      <c r="B1776" t="s">
        <v>234</v>
      </c>
      <c r="C1776" t="s">
        <v>177</v>
      </c>
      <c r="D1776" t="s">
        <v>193</v>
      </c>
      <c r="F1776" s="65">
        <v>5942</v>
      </c>
      <c r="G1776" s="65">
        <f t="shared" si="82"/>
        <v>5942</v>
      </c>
      <c r="H1776" s="23">
        <f>ROUND(IF($A1776 ='Inflation Constants Table'!$E$1,E1776,E1776*(_xlfn.XLOOKUP($A1776,'Inflation Constants Table'!$A:$A,'Inflation Constants Table'!$B:$B,0))),0)</f>
        <v>0</v>
      </c>
      <c r="I1776" s="23">
        <f>ROUND(IF($A1776 ='Inflation Constants Table'!$E$1,F1776,F1776*(_xlfn.XLOOKUP($A1776,'Inflation Constants Table'!$A:$A,'Inflation Constants Table'!$B:$B,0))),0)</f>
        <v>6417</v>
      </c>
      <c r="J1776" s="23">
        <f>ROUND(IF($A1776 ='Inflation Constants Table'!$E$1,G1776,G1776*(_xlfn.XLOOKUP($A1776,'Inflation Constants Table'!$A:$A,'Inflation Constants Table'!$B:$B,0))),0)</f>
        <v>6417</v>
      </c>
      <c r="K1776" s="19">
        <f t="shared" si="83"/>
        <v>0</v>
      </c>
      <c r="L1776" s="73">
        <f>_xlfn.XLOOKUP(A1776,'SAPD GF as Pct of COSA GF'!A:A,'SAPD GF as Pct of COSA GF'!C:C)</f>
        <v>1631636678</v>
      </c>
      <c r="M1776" s="19">
        <f t="shared" si="84"/>
        <v>3.9328608424430136E-6</v>
      </c>
    </row>
    <row r="1777" spans="1:13">
      <c r="A1777">
        <v>2023</v>
      </c>
      <c r="B1777" t="s">
        <v>234</v>
      </c>
      <c r="C1777" t="s">
        <v>177</v>
      </c>
      <c r="D1777" t="s">
        <v>194</v>
      </c>
      <c r="F1777" s="65">
        <v>0</v>
      </c>
      <c r="G1777" s="65">
        <f t="shared" si="82"/>
        <v>0</v>
      </c>
      <c r="H1777" s="23">
        <f>ROUND(IF($A1777 ='Inflation Constants Table'!$E$1,E1777,E1777*(_xlfn.XLOOKUP($A1777,'Inflation Constants Table'!$A:$A,'Inflation Constants Table'!$B:$B,0))),0)</f>
        <v>0</v>
      </c>
      <c r="I1777" s="23">
        <f>ROUND(IF($A1777 ='Inflation Constants Table'!$E$1,F1777,F1777*(_xlfn.XLOOKUP($A1777,'Inflation Constants Table'!$A:$A,'Inflation Constants Table'!$B:$B,0))),0)</f>
        <v>0</v>
      </c>
      <c r="J1777" s="23">
        <f>ROUND(IF($A1777 ='Inflation Constants Table'!$E$1,G1777,G1777*(_xlfn.XLOOKUP($A1777,'Inflation Constants Table'!$A:$A,'Inflation Constants Table'!$B:$B,0))),0)</f>
        <v>0</v>
      </c>
      <c r="K1777" s="19">
        <f t="shared" si="83"/>
        <v>0</v>
      </c>
      <c r="L1777" s="73">
        <f>_xlfn.XLOOKUP(A1777,'SAPD GF as Pct of COSA GF'!A:A,'SAPD GF as Pct of COSA GF'!C:C)</f>
        <v>1631636678</v>
      </c>
      <c r="M1777" s="19">
        <f t="shared" si="84"/>
        <v>0</v>
      </c>
    </row>
    <row r="1778" spans="1:13">
      <c r="A1778">
        <v>2023</v>
      </c>
      <c r="B1778" t="s">
        <v>234</v>
      </c>
      <c r="C1778" t="s">
        <v>177</v>
      </c>
      <c r="D1778" t="s">
        <v>195</v>
      </c>
      <c r="F1778" s="65">
        <v>157</v>
      </c>
      <c r="G1778" s="65">
        <f t="shared" si="82"/>
        <v>157</v>
      </c>
      <c r="H1778" s="23">
        <f>ROUND(IF($A1778 ='Inflation Constants Table'!$E$1,E1778,E1778*(_xlfn.XLOOKUP($A1778,'Inflation Constants Table'!$A:$A,'Inflation Constants Table'!$B:$B,0))),0)</f>
        <v>0</v>
      </c>
      <c r="I1778" s="23">
        <f>ROUND(IF($A1778 ='Inflation Constants Table'!$E$1,F1778,F1778*(_xlfn.XLOOKUP($A1778,'Inflation Constants Table'!$A:$A,'Inflation Constants Table'!$B:$B,0))),0)</f>
        <v>170</v>
      </c>
      <c r="J1778" s="23">
        <f>ROUND(IF($A1778 ='Inflation Constants Table'!$E$1,G1778,G1778*(_xlfn.XLOOKUP($A1778,'Inflation Constants Table'!$A:$A,'Inflation Constants Table'!$B:$B,0))),0)</f>
        <v>170</v>
      </c>
      <c r="K1778" s="19">
        <f t="shared" si="83"/>
        <v>0</v>
      </c>
      <c r="L1778" s="73">
        <f>_xlfn.XLOOKUP(A1778,'SAPD GF as Pct of COSA GF'!A:A,'SAPD GF as Pct of COSA GF'!C:C)</f>
        <v>1631636678</v>
      </c>
      <c r="M1778" s="19">
        <f t="shared" si="84"/>
        <v>1.0418986180696779E-7</v>
      </c>
    </row>
    <row r="1779" spans="1:13">
      <c r="A1779">
        <v>2023</v>
      </c>
      <c r="B1779" t="s">
        <v>234</v>
      </c>
      <c r="C1779" t="s">
        <v>199</v>
      </c>
      <c r="D1779" t="s">
        <v>226</v>
      </c>
      <c r="F1779" s="65">
        <v>12</v>
      </c>
      <c r="G1779" s="65">
        <f t="shared" si="82"/>
        <v>12</v>
      </c>
      <c r="H1779" s="23">
        <f>ROUND(IF($A1779 ='Inflation Constants Table'!$E$1,E1779,E1779*(_xlfn.XLOOKUP($A1779,'Inflation Constants Table'!$A:$A,'Inflation Constants Table'!$B:$B,0))),0)</f>
        <v>0</v>
      </c>
      <c r="I1779" s="23">
        <f>ROUND(IF($A1779 ='Inflation Constants Table'!$E$1,F1779,F1779*(_xlfn.XLOOKUP($A1779,'Inflation Constants Table'!$A:$A,'Inflation Constants Table'!$B:$B,0))),0)</f>
        <v>13</v>
      </c>
      <c r="J1779" s="23">
        <f>ROUND(IF($A1779 ='Inflation Constants Table'!$E$1,G1779,G1779*(_xlfn.XLOOKUP($A1779,'Inflation Constants Table'!$A:$A,'Inflation Constants Table'!$B:$B,0))),0)</f>
        <v>13</v>
      </c>
      <c r="K1779" s="19">
        <f t="shared" si="83"/>
        <v>0</v>
      </c>
      <c r="L1779" s="73">
        <f>_xlfn.XLOOKUP(A1779,'SAPD GF as Pct of COSA GF'!A:A,'SAPD GF as Pct of COSA GF'!C:C)</f>
        <v>1631636678</v>
      </c>
      <c r="M1779" s="19">
        <f t="shared" si="84"/>
        <v>7.9674600205328302E-9</v>
      </c>
    </row>
    <row r="1780" spans="1:13">
      <c r="A1780">
        <v>2023</v>
      </c>
      <c r="B1780" t="s">
        <v>234</v>
      </c>
      <c r="C1780" t="s">
        <v>199</v>
      </c>
      <c r="D1780" t="s">
        <v>227</v>
      </c>
      <c r="F1780" s="65">
        <v>18300</v>
      </c>
      <c r="G1780" s="65">
        <f t="shared" si="82"/>
        <v>18300</v>
      </c>
      <c r="H1780" s="23">
        <f>ROUND(IF($A1780 ='Inflation Constants Table'!$E$1,E1780,E1780*(_xlfn.XLOOKUP($A1780,'Inflation Constants Table'!$A:$A,'Inflation Constants Table'!$B:$B,0))),0)</f>
        <v>0</v>
      </c>
      <c r="I1780" s="23">
        <f>ROUND(IF($A1780 ='Inflation Constants Table'!$E$1,F1780,F1780*(_xlfn.XLOOKUP($A1780,'Inflation Constants Table'!$A:$A,'Inflation Constants Table'!$B:$B,0))),0)</f>
        <v>19764</v>
      </c>
      <c r="J1780" s="23">
        <f>ROUND(IF($A1780 ='Inflation Constants Table'!$E$1,G1780,G1780*(_xlfn.XLOOKUP($A1780,'Inflation Constants Table'!$A:$A,'Inflation Constants Table'!$B:$B,0))),0)</f>
        <v>19764</v>
      </c>
      <c r="K1780" s="19">
        <f t="shared" si="83"/>
        <v>0</v>
      </c>
      <c r="L1780" s="73">
        <f>_xlfn.XLOOKUP(A1780,'SAPD GF as Pct of COSA GF'!A:A,'SAPD GF as Pct of COSA GF'!C:C)</f>
        <v>1631636678</v>
      </c>
      <c r="M1780" s="19">
        <f t="shared" si="84"/>
        <v>1.2112990757370066E-5</v>
      </c>
    </row>
    <row r="1781" spans="1:13">
      <c r="A1781">
        <v>2023</v>
      </c>
      <c r="B1781" t="s">
        <v>234</v>
      </c>
      <c r="C1781" t="s">
        <v>199</v>
      </c>
      <c r="D1781" t="s">
        <v>203</v>
      </c>
      <c r="F1781" s="65"/>
      <c r="G1781" s="65">
        <f t="shared" si="82"/>
        <v>0</v>
      </c>
      <c r="H1781" s="23">
        <f>ROUND(IF($A1781 ='Inflation Constants Table'!$E$1,E1781,E1781*(_xlfn.XLOOKUP($A1781,'Inflation Constants Table'!$A:$A,'Inflation Constants Table'!$B:$B,0))),0)</f>
        <v>0</v>
      </c>
      <c r="I1781" s="23">
        <f>ROUND(IF($A1781 ='Inflation Constants Table'!$E$1,F1781,F1781*(_xlfn.XLOOKUP($A1781,'Inflation Constants Table'!$A:$A,'Inflation Constants Table'!$B:$B,0))),0)</f>
        <v>0</v>
      </c>
      <c r="J1781" s="23">
        <f>ROUND(IF($A1781 ='Inflation Constants Table'!$E$1,G1781,G1781*(_xlfn.XLOOKUP($A1781,'Inflation Constants Table'!$A:$A,'Inflation Constants Table'!$B:$B,0))),0)</f>
        <v>0</v>
      </c>
      <c r="K1781" s="19">
        <f t="shared" si="83"/>
        <v>0</v>
      </c>
      <c r="L1781" s="73">
        <f>_xlfn.XLOOKUP(A1781,'SAPD GF as Pct of COSA GF'!A:A,'SAPD GF as Pct of COSA GF'!C:C)</f>
        <v>1631636678</v>
      </c>
      <c r="M1781" s="19">
        <f t="shared" si="84"/>
        <v>0</v>
      </c>
    </row>
    <row r="1782" spans="1:13">
      <c r="A1782">
        <v>2023</v>
      </c>
      <c r="B1782" t="s">
        <v>234</v>
      </c>
      <c r="C1782" t="s">
        <v>199</v>
      </c>
      <c r="D1782" t="s">
        <v>222</v>
      </c>
      <c r="F1782" s="65">
        <v>77757</v>
      </c>
      <c r="G1782" s="65">
        <f t="shared" si="82"/>
        <v>77757</v>
      </c>
      <c r="H1782" s="23">
        <f>ROUND(IF($A1782 ='Inflation Constants Table'!$E$1,E1782,E1782*(_xlfn.XLOOKUP($A1782,'Inflation Constants Table'!$A:$A,'Inflation Constants Table'!$B:$B,0))),0)</f>
        <v>0</v>
      </c>
      <c r="I1782" s="23">
        <f>ROUND(IF($A1782 ='Inflation Constants Table'!$E$1,F1782,F1782*(_xlfn.XLOOKUP($A1782,'Inflation Constants Table'!$A:$A,'Inflation Constants Table'!$B:$B,0))),0)</f>
        <v>83978</v>
      </c>
      <c r="J1782" s="23">
        <f>ROUND(IF($A1782 ='Inflation Constants Table'!$E$1,G1782,G1782*(_xlfn.XLOOKUP($A1782,'Inflation Constants Table'!$A:$A,'Inflation Constants Table'!$B:$B,0))),0)</f>
        <v>83978</v>
      </c>
      <c r="K1782" s="19">
        <f t="shared" si="83"/>
        <v>0</v>
      </c>
      <c r="L1782" s="73">
        <f>_xlfn.XLOOKUP(A1782,'SAPD GF as Pct of COSA GF'!A:A,'SAPD GF as Pct of COSA GF'!C:C)</f>
        <v>1631636678</v>
      </c>
      <c r="M1782" s="19">
        <f t="shared" si="84"/>
        <v>5.1468565969562004E-5</v>
      </c>
    </row>
    <row r="1783" spans="1:13">
      <c r="A1783">
        <v>2023</v>
      </c>
      <c r="B1783" t="s">
        <v>234</v>
      </c>
      <c r="C1783" t="s">
        <v>199</v>
      </c>
      <c r="D1783" t="s">
        <v>223</v>
      </c>
      <c r="F1783" s="65"/>
      <c r="G1783" s="65">
        <f t="shared" si="82"/>
        <v>0</v>
      </c>
      <c r="H1783" s="23">
        <f>ROUND(IF($A1783 ='Inflation Constants Table'!$E$1,E1783,E1783*(_xlfn.XLOOKUP($A1783,'Inflation Constants Table'!$A:$A,'Inflation Constants Table'!$B:$B,0))),0)</f>
        <v>0</v>
      </c>
      <c r="I1783" s="23">
        <f>ROUND(IF($A1783 ='Inflation Constants Table'!$E$1,F1783,F1783*(_xlfn.XLOOKUP($A1783,'Inflation Constants Table'!$A:$A,'Inflation Constants Table'!$B:$B,0))),0)</f>
        <v>0</v>
      </c>
      <c r="J1783" s="23">
        <f>ROUND(IF($A1783 ='Inflation Constants Table'!$E$1,G1783,G1783*(_xlfn.XLOOKUP($A1783,'Inflation Constants Table'!$A:$A,'Inflation Constants Table'!$B:$B,0))),0)</f>
        <v>0</v>
      </c>
      <c r="K1783" s="19">
        <f t="shared" si="83"/>
        <v>0</v>
      </c>
      <c r="L1783" s="73">
        <f>_xlfn.XLOOKUP(A1783,'SAPD GF as Pct of COSA GF'!A:A,'SAPD GF as Pct of COSA GF'!C:C)</f>
        <v>1631636678</v>
      </c>
      <c r="M1783" s="19">
        <f t="shared" si="84"/>
        <v>0</v>
      </c>
    </row>
    <row r="1784" spans="1:13">
      <c r="A1784">
        <v>2023</v>
      </c>
      <c r="B1784" s="62" t="s">
        <v>234</v>
      </c>
      <c r="C1784" s="62" t="s">
        <v>199</v>
      </c>
      <c r="D1784" s="62" t="s">
        <v>228</v>
      </c>
      <c r="F1784" s="68">
        <v>139277</v>
      </c>
      <c r="G1784" s="65">
        <f t="shared" si="82"/>
        <v>139277</v>
      </c>
      <c r="H1784" s="23">
        <f>ROUND(IF($A1784 ='Inflation Constants Table'!$E$1,E1784,E1784*(_xlfn.XLOOKUP($A1784,'Inflation Constants Table'!$A:$A,'Inflation Constants Table'!$B:$B,0))),0)</f>
        <v>0</v>
      </c>
      <c r="I1784" s="23">
        <f>ROUND(IF($A1784 ='Inflation Constants Table'!$E$1,F1784,F1784*(_xlfn.XLOOKUP($A1784,'Inflation Constants Table'!$A:$A,'Inflation Constants Table'!$B:$B,0))),0)</f>
        <v>150419</v>
      </c>
      <c r="J1784" s="23">
        <f>ROUND(IF($A1784 ='Inflation Constants Table'!$E$1,G1784,G1784*(_xlfn.XLOOKUP($A1784,'Inflation Constants Table'!$A:$A,'Inflation Constants Table'!$B:$B,0))),0)</f>
        <v>150419</v>
      </c>
      <c r="K1784" s="19">
        <f t="shared" si="83"/>
        <v>0</v>
      </c>
      <c r="L1784" s="73">
        <f>_xlfn.XLOOKUP(A1784,'SAPD GF as Pct of COSA GF'!A:A,'SAPD GF as Pct of COSA GF'!C:C)</f>
        <v>1631636678</v>
      </c>
      <c r="M1784" s="19">
        <f t="shared" si="84"/>
        <v>9.2189028371425226E-5</v>
      </c>
    </row>
    <row r="1785" spans="1:13">
      <c r="A1785">
        <v>2024</v>
      </c>
      <c r="B1785" t="s">
        <v>234</v>
      </c>
      <c r="C1785" t="s">
        <v>90</v>
      </c>
      <c r="D1785" t="s">
        <v>91</v>
      </c>
      <c r="F1785" s="65">
        <v>3601737</v>
      </c>
      <c r="G1785" s="65">
        <f t="shared" si="82"/>
        <v>3601737</v>
      </c>
      <c r="H1785" s="23">
        <f>ROUND(IF($A1785 ='Inflation Constants Table'!$E$1,E1785,E1785*(_xlfn.XLOOKUP($A1785,'Inflation Constants Table'!$A:$A,'Inflation Constants Table'!$B:$B,0))),0)</f>
        <v>0</v>
      </c>
      <c r="I1785" s="23">
        <f>ROUND(IF($A1785 ='Inflation Constants Table'!$E$1,F1785,F1785*(_xlfn.XLOOKUP($A1785,'Inflation Constants Table'!$A:$A,'Inflation Constants Table'!$B:$B,0))),0)</f>
        <v>3781824</v>
      </c>
      <c r="J1785" s="23">
        <f>ROUND(IF($A1785 ='Inflation Constants Table'!$E$1,G1785,G1785*(_xlfn.XLOOKUP($A1785,'Inflation Constants Table'!$A:$A,'Inflation Constants Table'!$B:$B,0))),0)</f>
        <v>3781824</v>
      </c>
      <c r="K1785" s="19">
        <f t="shared" si="83"/>
        <v>0</v>
      </c>
      <c r="L1785" s="73">
        <f>_xlfn.XLOOKUP(A1785,'SAPD GF as Pct of COSA GF'!A:A,'SAPD GF as Pct of COSA GF'!C:C)</f>
        <v>1682584782</v>
      </c>
      <c r="M1785" s="19">
        <f t="shared" si="84"/>
        <v>2.2476276027557701E-3</v>
      </c>
    </row>
    <row r="1786" spans="1:13">
      <c r="A1786">
        <v>2024</v>
      </c>
      <c r="B1786" t="s">
        <v>234</v>
      </c>
      <c r="C1786" t="s">
        <v>90</v>
      </c>
      <c r="D1786" t="s">
        <v>93</v>
      </c>
      <c r="F1786" s="65">
        <v>396000</v>
      </c>
      <c r="G1786" s="65">
        <f t="shared" si="82"/>
        <v>396000</v>
      </c>
      <c r="H1786" s="23">
        <f>ROUND(IF($A1786 ='Inflation Constants Table'!$E$1,E1786,E1786*(_xlfn.XLOOKUP($A1786,'Inflation Constants Table'!$A:$A,'Inflation Constants Table'!$B:$B,0))),0)</f>
        <v>0</v>
      </c>
      <c r="I1786" s="23">
        <f>ROUND(IF($A1786 ='Inflation Constants Table'!$E$1,F1786,F1786*(_xlfn.XLOOKUP($A1786,'Inflation Constants Table'!$A:$A,'Inflation Constants Table'!$B:$B,0))),0)</f>
        <v>415800</v>
      </c>
      <c r="J1786" s="23">
        <f>ROUND(IF($A1786 ='Inflation Constants Table'!$E$1,G1786,G1786*(_xlfn.XLOOKUP($A1786,'Inflation Constants Table'!$A:$A,'Inflation Constants Table'!$B:$B,0))),0)</f>
        <v>415800</v>
      </c>
      <c r="K1786" s="19">
        <f t="shared" si="83"/>
        <v>0</v>
      </c>
      <c r="L1786" s="73">
        <f>_xlfn.XLOOKUP(A1786,'SAPD GF as Pct of COSA GF'!A:A,'SAPD GF as Pct of COSA GF'!C:C)</f>
        <v>1682584782</v>
      </c>
      <c r="M1786" s="19">
        <f t="shared" si="84"/>
        <v>2.4711979119754099E-4</v>
      </c>
    </row>
    <row r="1787" spans="1:13">
      <c r="A1787">
        <v>2024</v>
      </c>
      <c r="B1787" t="s">
        <v>234</v>
      </c>
      <c r="C1787" t="s">
        <v>90</v>
      </c>
      <c r="D1787" t="s">
        <v>95</v>
      </c>
      <c r="F1787" s="65">
        <v>41300</v>
      </c>
      <c r="G1787" s="65">
        <f t="shared" si="82"/>
        <v>41300</v>
      </c>
      <c r="H1787" s="23">
        <f>ROUND(IF($A1787 ='Inflation Constants Table'!$E$1,E1787,E1787*(_xlfn.XLOOKUP($A1787,'Inflation Constants Table'!$A:$A,'Inflation Constants Table'!$B:$B,0))),0)</f>
        <v>0</v>
      </c>
      <c r="I1787" s="23">
        <f>ROUND(IF($A1787 ='Inflation Constants Table'!$E$1,F1787,F1787*(_xlfn.XLOOKUP($A1787,'Inflation Constants Table'!$A:$A,'Inflation Constants Table'!$B:$B,0))),0)</f>
        <v>43365</v>
      </c>
      <c r="J1787" s="23">
        <f>ROUND(IF($A1787 ='Inflation Constants Table'!$E$1,G1787,G1787*(_xlfn.XLOOKUP($A1787,'Inflation Constants Table'!$A:$A,'Inflation Constants Table'!$B:$B,0))),0)</f>
        <v>43365</v>
      </c>
      <c r="K1787" s="19">
        <f t="shared" si="83"/>
        <v>0</v>
      </c>
      <c r="L1787" s="73">
        <f>_xlfn.XLOOKUP(A1787,'SAPD GF as Pct of COSA GF'!A:A,'SAPD GF as Pct of COSA GF'!C:C)</f>
        <v>1682584782</v>
      </c>
      <c r="M1787" s="19">
        <f t="shared" si="84"/>
        <v>2.5772846910248592E-5</v>
      </c>
    </row>
    <row r="1788" spans="1:13">
      <c r="A1788">
        <v>2024</v>
      </c>
      <c r="B1788" t="s">
        <v>234</v>
      </c>
      <c r="C1788" t="s">
        <v>90</v>
      </c>
      <c r="D1788" t="s">
        <v>96</v>
      </c>
      <c r="F1788" s="65">
        <v>5400</v>
      </c>
      <c r="G1788" s="65">
        <f t="shared" si="82"/>
        <v>5400</v>
      </c>
      <c r="H1788" s="23">
        <f>ROUND(IF($A1788 ='Inflation Constants Table'!$E$1,E1788,E1788*(_xlfn.XLOOKUP($A1788,'Inflation Constants Table'!$A:$A,'Inflation Constants Table'!$B:$B,0))),0)</f>
        <v>0</v>
      </c>
      <c r="I1788" s="23">
        <f>ROUND(IF($A1788 ='Inflation Constants Table'!$E$1,F1788,F1788*(_xlfn.XLOOKUP($A1788,'Inflation Constants Table'!$A:$A,'Inflation Constants Table'!$B:$B,0))),0)</f>
        <v>5670</v>
      </c>
      <c r="J1788" s="23">
        <f>ROUND(IF($A1788 ='Inflation Constants Table'!$E$1,G1788,G1788*(_xlfn.XLOOKUP($A1788,'Inflation Constants Table'!$A:$A,'Inflation Constants Table'!$B:$B,0))),0)</f>
        <v>5670</v>
      </c>
      <c r="K1788" s="19">
        <f t="shared" si="83"/>
        <v>0</v>
      </c>
      <c r="L1788" s="73">
        <f>_xlfn.XLOOKUP(A1788,'SAPD GF as Pct of COSA GF'!A:A,'SAPD GF as Pct of COSA GF'!C:C)</f>
        <v>1682584782</v>
      </c>
      <c r="M1788" s="19">
        <f t="shared" si="84"/>
        <v>3.3698153345119224E-6</v>
      </c>
    </row>
    <row r="1789" spans="1:13">
      <c r="A1789">
        <v>2024</v>
      </c>
      <c r="B1789" t="s">
        <v>234</v>
      </c>
      <c r="C1789" t="s">
        <v>90</v>
      </c>
      <c r="D1789" t="s">
        <v>99</v>
      </c>
      <c r="F1789" s="65">
        <v>69853</v>
      </c>
      <c r="G1789" s="65">
        <f t="shared" si="82"/>
        <v>69853</v>
      </c>
      <c r="H1789" s="23">
        <f>ROUND(IF($A1789 ='Inflation Constants Table'!$E$1,E1789,E1789*(_xlfn.XLOOKUP($A1789,'Inflation Constants Table'!$A:$A,'Inflation Constants Table'!$B:$B,0))),0)</f>
        <v>0</v>
      </c>
      <c r="I1789" s="23">
        <f>ROUND(IF($A1789 ='Inflation Constants Table'!$E$1,F1789,F1789*(_xlfn.XLOOKUP($A1789,'Inflation Constants Table'!$A:$A,'Inflation Constants Table'!$B:$B,0))),0)</f>
        <v>73346</v>
      </c>
      <c r="J1789" s="23">
        <f>ROUND(IF($A1789 ='Inflation Constants Table'!$E$1,G1789,G1789*(_xlfn.XLOOKUP($A1789,'Inflation Constants Table'!$A:$A,'Inflation Constants Table'!$B:$B,0))),0)</f>
        <v>73346</v>
      </c>
      <c r="K1789" s="19">
        <f t="shared" si="83"/>
        <v>0</v>
      </c>
      <c r="L1789" s="73">
        <f>_xlfn.XLOOKUP(A1789,'SAPD GF as Pct of COSA GF'!A:A,'SAPD GF as Pct of COSA GF'!C:C)</f>
        <v>1682584782</v>
      </c>
      <c r="M1789" s="19">
        <f t="shared" si="84"/>
        <v>4.3591265524711013E-5</v>
      </c>
    </row>
    <row r="1790" spans="1:13">
      <c r="A1790">
        <v>2024</v>
      </c>
      <c r="B1790" t="s">
        <v>234</v>
      </c>
      <c r="C1790" t="s">
        <v>90</v>
      </c>
      <c r="D1790" t="s">
        <v>100</v>
      </c>
      <c r="F1790" s="65">
        <v>275936</v>
      </c>
      <c r="G1790" s="65">
        <f t="shared" si="82"/>
        <v>275936</v>
      </c>
      <c r="H1790" s="23">
        <f>ROUND(IF($A1790 ='Inflation Constants Table'!$E$1,E1790,E1790*(_xlfn.XLOOKUP($A1790,'Inflation Constants Table'!$A:$A,'Inflation Constants Table'!$B:$B,0))),0)</f>
        <v>0</v>
      </c>
      <c r="I1790" s="23">
        <f>ROUND(IF($A1790 ='Inflation Constants Table'!$E$1,F1790,F1790*(_xlfn.XLOOKUP($A1790,'Inflation Constants Table'!$A:$A,'Inflation Constants Table'!$B:$B,0))),0)</f>
        <v>289733</v>
      </c>
      <c r="J1790" s="23">
        <f>ROUND(IF($A1790 ='Inflation Constants Table'!$E$1,G1790,G1790*(_xlfn.XLOOKUP($A1790,'Inflation Constants Table'!$A:$A,'Inflation Constants Table'!$B:$B,0))),0)</f>
        <v>289733</v>
      </c>
      <c r="K1790" s="19">
        <f t="shared" si="83"/>
        <v>0</v>
      </c>
      <c r="L1790" s="73">
        <f>_xlfn.XLOOKUP(A1790,'SAPD GF as Pct of COSA GF'!A:A,'SAPD GF as Pct of COSA GF'!C:C)</f>
        <v>1682584782</v>
      </c>
      <c r="M1790" s="19">
        <f t="shared" si="84"/>
        <v>1.7219518629879062E-4</v>
      </c>
    </row>
    <row r="1791" spans="1:13">
      <c r="A1791">
        <v>2024</v>
      </c>
      <c r="B1791" t="s">
        <v>234</v>
      </c>
      <c r="C1791" t="s">
        <v>90</v>
      </c>
      <c r="D1791" t="s">
        <v>102</v>
      </c>
      <c r="F1791" s="65">
        <v>3606</v>
      </c>
      <c r="G1791" s="65">
        <f t="shared" si="82"/>
        <v>3606</v>
      </c>
      <c r="H1791" s="23">
        <f>ROUND(IF($A1791 ='Inflation Constants Table'!$E$1,E1791,E1791*(_xlfn.XLOOKUP($A1791,'Inflation Constants Table'!$A:$A,'Inflation Constants Table'!$B:$B,0))),0)</f>
        <v>0</v>
      </c>
      <c r="I1791" s="23">
        <f>ROUND(IF($A1791 ='Inflation Constants Table'!$E$1,F1791,F1791*(_xlfn.XLOOKUP($A1791,'Inflation Constants Table'!$A:$A,'Inflation Constants Table'!$B:$B,0))),0)</f>
        <v>3786</v>
      </c>
      <c r="J1791" s="23">
        <f>ROUND(IF($A1791 ='Inflation Constants Table'!$E$1,G1791,G1791*(_xlfn.XLOOKUP($A1791,'Inflation Constants Table'!$A:$A,'Inflation Constants Table'!$B:$B,0))),0)</f>
        <v>3786</v>
      </c>
      <c r="K1791" s="19">
        <f t="shared" si="83"/>
        <v>0</v>
      </c>
      <c r="L1791" s="73">
        <f>_xlfn.XLOOKUP(A1791,'SAPD GF as Pct of COSA GF'!A:A,'SAPD GF as Pct of COSA GF'!C:C)</f>
        <v>1682584782</v>
      </c>
      <c r="M1791" s="19">
        <f t="shared" si="84"/>
        <v>2.2501094984942041E-6</v>
      </c>
    </row>
    <row r="1792" spans="1:13">
      <c r="A1792">
        <v>2024</v>
      </c>
      <c r="B1792" t="s">
        <v>234</v>
      </c>
      <c r="C1792" t="s">
        <v>90</v>
      </c>
      <c r="D1792" t="s">
        <v>104</v>
      </c>
      <c r="F1792" s="65">
        <v>68500</v>
      </c>
      <c r="G1792" s="65">
        <f t="shared" si="82"/>
        <v>68500</v>
      </c>
      <c r="H1792" s="23">
        <f>ROUND(IF($A1792 ='Inflation Constants Table'!$E$1,E1792,E1792*(_xlfn.XLOOKUP($A1792,'Inflation Constants Table'!$A:$A,'Inflation Constants Table'!$B:$B,0))),0)</f>
        <v>0</v>
      </c>
      <c r="I1792" s="23">
        <f>ROUND(IF($A1792 ='Inflation Constants Table'!$E$1,F1792,F1792*(_xlfn.XLOOKUP($A1792,'Inflation Constants Table'!$A:$A,'Inflation Constants Table'!$B:$B,0))),0)</f>
        <v>71925</v>
      </c>
      <c r="J1792" s="23">
        <f>ROUND(IF($A1792 ='Inflation Constants Table'!$E$1,G1792,G1792*(_xlfn.XLOOKUP($A1792,'Inflation Constants Table'!$A:$A,'Inflation Constants Table'!$B:$B,0))),0)</f>
        <v>71925</v>
      </c>
      <c r="K1792" s="19">
        <f t="shared" si="83"/>
        <v>0</v>
      </c>
      <c r="L1792" s="73">
        <f>_xlfn.XLOOKUP(A1792,'SAPD GF as Pct of COSA GF'!A:A,'SAPD GF as Pct of COSA GF'!C:C)</f>
        <v>1682584782</v>
      </c>
      <c r="M1792" s="19">
        <f t="shared" si="84"/>
        <v>4.2746731558160499E-5</v>
      </c>
    </row>
    <row r="1793" spans="1:13">
      <c r="A1793">
        <v>2024</v>
      </c>
      <c r="B1793" t="s">
        <v>234</v>
      </c>
      <c r="C1793" t="s">
        <v>90</v>
      </c>
      <c r="D1793" t="s">
        <v>111</v>
      </c>
      <c r="F1793" s="65">
        <v>3000</v>
      </c>
      <c r="G1793" s="65">
        <f t="shared" si="82"/>
        <v>3000</v>
      </c>
      <c r="H1793" s="23">
        <f>ROUND(IF($A1793 ='Inflation Constants Table'!$E$1,E1793,E1793*(_xlfn.XLOOKUP($A1793,'Inflation Constants Table'!$A:$A,'Inflation Constants Table'!$B:$B,0))),0)</f>
        <v>0</v>
      </c>
      <c r="I1793" s="23">
        <f>ROUND(IF($A1793 ='Inflation Constants Table'!$E$1,F1793,F1793*(_xlfn.XLOOKUP($A1793,'Inflation Constants Table'!$A:$A,'Inflation Constants Table'!$B:$B,0))),0)</f>
        <v>3150</v>
      </c>
      <c r="J1793" s="23">
        <f>ROUND(IF($A1793 ='Inflation Constants Table'!$E$1,G1793,G1793*(_xlfn.XLOOKUP($A1793,'Inflation Constants Table'!$A:$A,'Inflation Constants Table'!$B:$B,0))),0)</f>
        <v>3150</v>
      </c>
      <c r="K1793" s="19">
        <f t="shared" si="83"/>
        <v>0</v>
      </c>
      <c r="L1793" s="73">
        <f>_xlfn.XLOOKUP(A1793,'SAPD GF as Pct of COSA GF'!A:A,'SAPD GF as Pct of COSA GF'!C:C)</f>
        <v>1682584782</v>
      </c>
      <c r="M1793" s="19">
        <f t="shared" si="84"/>
        <v>1.8721196302844014E-6</v>
      </c>
    </row>
    <row r="1794" spans="1:13">
      <c r="A1794">
        <v>2024</v>
      </c>
      <c r="B1794" t="s">
        <v>234</v>
      </c>
      <c r="C1794" t="s">
        <v>90</v>
      </c>
      <c r="D1794" t="s">
        <v>122</v>
      </c>
      <c r="F1794" s="65">
        <v>494265</v>
      </c>
      <c r="G1794" s="65">
        <f t="shared" si="82"/>
        <v>494265</v>
      </c>
      <c r="H1794" s="23">
        <f>ROUND(IF($A1794 ='Inflation Constants Table'!$E$1,E1794,E1794*(_xlfn.XLOOKUP($A1794,'Inflation Constants Table'!$A:$A,'Inflation Constants Table'!$B:$B,0))),0)</f>
        <v>0</v>
      </c>
      <c r="I1794" s="23">
        <f>ROUND(IF($A1794 ='Inflation Constants Table'!$E$1,F1794,F1794*(_xlfn.XLOOKUP($A1794,'Inflation Constants Table'!$A:$A,'Inflation Constants Table'!$B:$B,0))),0)</f>
        <v>518978</v>
      </c>
      <c r="J1794" s="23">
        <f>ROUND(IF($A1794 ='Inflation Constants Table'!$E$1,G1794,G1794*(_xlfn.XLOOKUP($A1794,'Inflation Constants Table'!$A:$A,'Inflation Constants Table'!$B:$B,0))),0)</f>
        <v>518978</v>
      </c>
      <c r="K1794" s="19">
        <f t="shared" si="83"/>
        <v>0</v>
      </c>
      <c r="L1794" s="73">
        <f>_xlfn.XLOOKUP(A1794,'SAPD GF as Pct of COSA GF'!A:A,'SAPD GF as Pct of COSA GF'!C:C)</f>
        <v>1682584782</v>
      </c>
      <c r="M1794" s="19">
        <f t="shared" si="84"/>
        <v>3.0844092110658353E-4</v>
      </c>
    </row>
    <row r="1795" spans="1:13">
      <c r="A1795">
        <v>2024</v>
      </c>
      <c r="B1795" t="s">
        <v>234</v>
      </c>
      <c r="C1795" t="s">
        <v>90</v>
      </c>
      <c r="D1795" t="s">
        <v>231</v>
      </c>
      <c r="F1795" s="65">
        <v>87489</v>
      </c>
      <c r="G1795" s="65">
        <f t="shared" ref="G1795:G1858" si="85">E1795+F1795</f>
        <v>87489</v>
      </c>
      <c r="H1795" s="23">
        <f>ROUND(IF($A1795 ='Inflation Constants Table'!$E$1,E1795,E1795*(_xlfn.XLOOKUP($A1795,'Inflation Constants Table'!$A:$A,'Inflation Constants Table'!$B:$B,0))),0)</f>
        <v>0</v>
      </c>
      <c r="I1795" s="23">
        <f>ROUND(IF($A1795 ='Inflation Constants Table'!$E$1,F1795,F1795*(_xlfn.XLOOKUP($A1795,'Inflation Constants Table'!$A:$A,'Inflation Constants Table'!$B:$B,0))),0)</f>
        <v>91863</v>
      </c>
      <c r="J1795" s="23">
        <f>ROUND(IF($A1795 ='Inflation Constants Table'!$E$1,G1795,G1795*(_xlfn.XLOOKUP($A1795,'Inflation Constants Table'!$A:$A,'Inflation Constants Table'!$B:$B,0))),0)</f>
        <v>91863</v>
      </c>
      <c r="K1795" s="19">
        <f t="shared" ref="K1795:K1858" si="86">IF(J1795 = 0, 0, H1795/J1795)</f>
        <v>0</v>
      </c>
      <c r="L1795" s="73">
        <f>_xlfn.XLOOKUP(A1795,'SAPD GF as Pct of COSA GF'!A:A,'SAPD GF as Pct of COSA GF'!C:C)</f>
        <v>1682584782</v>
      </c>
      <c r="M1795" s="19">
        <f t="shared" ref="M1795:M1858" si="87">J1795/L1795</f>
        <v>5.4596357332322528E-5</v>
      </c>
    </row>
    <row r="1796" spans="1:13">
      <c r="A1796">
        <v>2024</v>
      </c>
      <c r="B1796" t="s">
        <v>234</v>
      </c>
      <c r="C1796" t="s">
        <v>90</v>
      </c>
      <c r="D1796" t="s">
        <v>230</v>
      </c>
      <c r="F1796" s="65">
        <v>56698</v>
      </c>
      <c r="G1796" s="65">
        <f t="shared" si="85"/>
        <v>56698</v>
      </c>
      <c r="H1796" s="23">
        <f>ROUND(IF($A1796 ='Inflation Constants Table'!$E$1,E1796,E1796*(_xlfn.XLOOKUP($A1796,'Inflation Constants Table'!$A:$A,'Inflation Constants Table'!$B:$B,0))),0)</f>
        <v>0</v>
      </c>
      <c r="I1796" s="23">
        <f>ROUND(IF($A1796 ='Inflation Constants Table'!$E$1,F1796,F1796*(_xlfn.XLOOKUP($A1796,'Inflation Constants Table'!$A:$A,'Inflation Constants Table'!$B:$B,0))),0)</f>
        <v>59533</v>
      </c>
      <c r="J1796" s="23">
        <f>ROUND(IF($A1796 ='Inflation Constants Table'!$E$1,G1796,G1796*(_xlfn.XLOOKUP($A1796,'Inflation Constants Table'!$A:$A,'Inflation Constants Table'!$B:$B,0))),0)</f>
        <v>59533</v>
      </c>
      <c r="K1796" s="19">
        <f t="shared" si="86"/>
        <v>0</v>
      </c>
      <c r="L1796" s="73">
        <f>_xlfn.XLOOKUP(A1796,'SAPD GF as Pct of COSA GF'!A:A,'SAPD GF as Pct of COSA GF'!C:C)</f>
        <v>1682584782</v>
      </c>
      <c r="M1796" s="19">
        <f t="shared" si="87"/>
        <v>3.5381872364990879E-5</v>
      </c>
    </row>
    <row r="1797" spans="1:13">
      <c r="A1797">
        <v>2024</v>
      </c>
      <c r="B1797" t="s">
        <v>234</v>
      </c>
      <c r="C1797" t="s">
        <v>90</v>
      </c>
      <c r="D1797" t="s">
        <v>126</v>
      </c>
      <c r="F1797" s="65">
        <v>554968</v>
      </c>
      <c r="G1797" s="65">
        <f t="shared" si="85"/>
        <v>554968</v>
      </c>
      <c r="H1797" s="23">
        <f>ROUND(IF($A1797 ='Inflation Constants Table'!$E$1,E1797,E1797*(_xlfn.XLOOKUP($A1797,'Inflation Constants Table'!$A:$A,'Inflation Constants Table'!$B:$B,0))),0)</f>
        <v>0</v>
      </c>
      <c r="I1797" s="23">
        <f>ROUND(IF($A1797 ='Inflation Constants Table'!$E$1,F1797,F1797*(_xlfn.XLOOKUP($A1797,'Inflation Constants Table'!$A:$A,'Inflation Constants Table'!$B:$B,0))),0)</f>
        <v>582716</v>
      </c>
      <c r="J1797" s="23">
        <f>ROUND(IF($A1797 ='Inflation Constants Table'!$E$1,G1797,G1797*(_xlfn.XLOOKUP($A1797,'Inflation Constants Table'!$A:$A,'Inflation Constants Table'!$B:$B,0))),0)</f>
        <v>582716</v>
      </c>
      <c r="K1797" s="19">
        <f t="shared" si="86"/>
        <v>0</v>
      </c>
      <c r="L1797" s="73">
        <f>_xlfn.XLOOKUP(A1797,'SAPD GF as Pct of COSA GF'!A:A,'SAPD GF as Pct of COSA GF'!C:C)</f>
        <v>1682584782</v>
      </c>
      <c r="M1797" s="19">
        <f t="shared" si="87"/>
        <v>3.4632192459708099E-4</v>
      </c>
    </row>
    <row r="1798" spans="1:13">
      <c r="A1798">
        <v>2024</v>
      </c>
      <c r="B1798" t="s">
        <v>234</v>
      </c>
      <c r="C1798" t="s">
        <v>90</v>
      </c>
      <c r="D1798" t="s">
        <v>127</v>
      </c>
      <c r="F1798" s="65">
        <v>56697</v>
      </c>
      <c r="G1798" s="65">
        <f t="shared" si="85"/>
        <v>56697</v>
      </c>
      <c r="H1798" s="23">
        <f>ROUND(IF($A1798 ='Inflation Constants Table'!$E$1,E1798,E1798*(_xlfn.XLOOKUP($A1798,'Inflation Constants Table'!$A:$A,'Inflation Constants Table'!$B:$B,0))),0)</f>
        <v>0</v>
      </c>
      <c r="I1798" s="23">
        <f>ROUND(IF($A1798 ='Inflation Constants Table'!$E$1,F1798,F1798*(_xlfn.XLOOKUP($A1798,'Inflation Constants Table'!$A:$A,'Inflation Constants Table'!$B:$B,0))),0)</f>
        <v>59532</v>
      </c>
      <c r="J1798" s="23">
        <f>ROUND(IF($A1798 ='Inflation Constants Table'!$E$1,G1798,G1798*(_xlfn.XLOOKUP($A1798,'Inflation Constants Table'!$A:$A,'Inflation Constants Table'!$B:$B,0))),0)</f>
        <v>59532</v>
      </c>
      <c r="K1798" s="19">
        <f t="shared" si="86"/>
        <v>0</v>
      </c>
      <c r="L1798" s="73">
        <f>_xlfn.XLOOKUP(A1798,'SAPD GF as Pct of COSA GF'!A:A,'SAPD GF as Pct of COSA GF'!C:C)</f>
        <v>1682584782</v>
      </c>
      <c r="M1798" s="19">
        <f t="shared" si="87"/>
        <v>3.5381278041298724E-5</v>
      </c>
    </row>
    <row r="1799" spans="1:13">
      <c r="A1799">
        <v>2024</v>
      </c>
      <c r="B1799" t="s">
        <v>234</v>
      </c>
      <c r="C1799" t="s">
        <v>90</v>
      </c>
      <c r="D1799" t="s">
        <v>129</v>
      </c>
      <c r="F1799" s="65">
        <v>-254000</v>
      </c>
      <c r="G1799" s="65">
        <f t="shared" si="85"/>
        <v>-254000</v>
      </c>
      <c r="H1799" s="23">
        <f>ROUND(IF($A1799 ='Inflation Constants Table'!$E$1,E1799,E1799*(_xlfn.XLOOKUP($A1799,'Inflation Constants Table'!$A:$A,'Inflation Constants Table'!$B:$B,0))),0)</f>
        <v>0</v>
      </c>
      <c r="I1799" s="23">
        <f>ROUND(IF($A1799 ='Inflation Constants Table'!$E$1,F1799,F1799*(_xlfn.XLOOKUP($A1799,'Inflation Constants Table'!$A:$A,'Inflation Constants Table'!$B:$B,0))),0)</f>
        <v>-266700</v>
      </c>
      <c r="J1799" s="23">
        <f>ROUND(IF($A1799 ='Inflation Constants Table'!$E$1,G1799,G1799*(_xlfn.XLOOKUP($A1799,'Inflation Constants Table'!$A:$A,'Inflation Constants Table'!$B:$B,0))),0)</f>
        <v>-266700</v>
      </c>
      <c r="K1799" s="19">
        <f t="shared" si="86"/>
        <v>0</v>
      </c>
      <c r="L1799" s="73">
        <f>_xlfn.XLOOKUP(A1799,'SAPD GF as Pct of COSA GF'!A:A,'SAPD GF as Pct of COSA GF'!C:C)</f>
        <v>1682584782</v>
      </c>
      <c r="M1799" s="19">
        <f t="shared" si="87"/>
        <v>-1.5850612869741263E-4</v>
      </c>
    </row>
    <row r="1800" spans="1:13">
      <c r="A1800">
        <v>2024</v>
      </c>
      <c r="B1800" t="s">
        <v>234</v>
      </c>
      <c r="C1800" t="s">
        <v>90</v>
      </c>
      <c r="D1800" t="s">
        <v>128</v>
      </c>
      <c r="F1800" s="65">
        <v>180439</v>
      </c>
      <c r="G1800" s="65">
        <f t="shared" si="85"/>
        <v>180439</v>
      </c>
      <c r="H1800" s="23">
        <f>ROUND(IF($A1800 ='Inflation Constants Table'!$E$1,E1800,E1800*(_xlfn.XLOOKUP($A1800,'Inflation Constants Table'!$A:$A,'Inflation Constants Table'!$B:$B,0))),0)</f>
        <v>0</v>
      </c>
      <c r="I1800" s="23">
        <f>ROUND(IF($A1800 ='Inflation Constants Table'!$E$1,F1800,F1800*(_xlfn.XLOOKUP($A1800,'Inflation Constants Table'!$A:$A,'Inflation Constants Table'!$B:$B,0))),0)</f>
        <v>189461</v>
      </c>
      <c r="J1800" s="23">
        <f>ROUND(IF($A1800 ='Inflation Constants Table'!$E$1,G1800,G1800*(_xlfn.XLOOKUP($A1800,'Inflation Constants Table'!$A:$A,'Inflation Constants Table'!$B:$B,0))),0)</f>
        <v>189461</v>
      </c>
      <c r="K1800" s="19">
        <f t="shared" si="86"/>
        <v>0</v>
      </c>
      <c r="L1800" s="73">
        <f>_xlfn.XLOOKUP(A1800,'SAPD GF as Pct of COSA GF'!A:A,'SAPD GF as Pct of COSA GF'!C:C)</f>
        <v>1682584782</v>
      </c>
      <c r="M1800" s="19">
        <f t="shared" si="87"/>
        <v>1.1260116103914697E-4</v>
      </c>
    </row>
    <row r="1801" spans="1:13">
      <c r="A1801">
        <v>2024</v>
      </c>
      <c r="B1801" t="s">
        <v>234</v>
      </c>
      <c r="C1801" t="s">
        <v>130</v>
      </c>
      <c r="D1801" t="s">
        <v>131</v>
      </c>
      <c r="F1801" s="65">
        <v>13656</v>
      </c>
      <c r="G1801" s="65">
        <f t="shared" si="85"/>
        <v>13656</v>
      </c>
      <c r="H1801" s="23">
        <f>ROUND(IF($A1801 ='Inflation Constants Table'!$E$1,E1801,E1801*(_xlfn.XLOOKUP($A1801,'Inflation Constants Table'!$A:$A,'Inflation Constants Table'!$B:$B,0))),0)</f>
        <v>0</v>
      </c>
      <c r="I1801" s="23">
        <f>ROUND(IF($A1801 ='Inflation Constants Table'!$E$1,F1801,F1801*(_xlfn.XLOOKUP($A1801,'Inflation Constants Table'!$A:$A,'Inflation Constants Table'!$B:$B,0))),0)</f>
        <v>14339</v>
      </c>
      <c r="J1801" s="23">
        <f>ROUND(IF($A1801 ='Inflation Constants Table'!$E$1,G1801,G1801*(_xlfn.XLOOKUP($A1801,'Inflation Constants Table'!$A:$A,'Inflation Constants Table'!$B:$B,0))),0)</f>
        <v>14339</v>
      </c>
      <c r="K1801" s="19">
        <f t="shared" si="86"/>
        <v>0</v>
      </c>
      <c r="L1801" s="73">
        <f>_xlfn.XLOOKUP(A1801,'SAPD GF as Pct of COSA GF'!A:A,'SAPD GF as Pct of COSA GF'!C:C)</f>
        <v>1682584782</v>
      </c>
      <c r="M1801" s="19">
        <f t="shared" si="87"/>
        <v>8.5220074217930257E-6</v>
      </c>
    </row>
    <row r="1802" spans="1:13">
      <c r="A1802">
        <v>2024</v>
      </c>
      <c r="B1802" t="s">
        <v>234</v>
      </c>
      <c r="C1802" t="s">
        <v>130</v>
      </c>
      <c r="D1802" t="s">
        <v>132</v>
      </c>
      <c r="F1802" s="65">
        <v>17668</v>
      </c>
      <c r="G1802" s="65">
        <f t="shared" si="85"/>
        <v>17668</v>
      </c>
      <c r="H1802" s="23">
        <f>ROUND(IF($A1802 ='Inflation Constants Table'!$E$1,E1802,E1802*(_xlfn.XLOOKUP($A1802,'Inflation Constants Table'!$A:$A,'Inflation Constants Table'!$B:$B,0))),0)</f>
        <v>0</v>
      </c>
      <c r="I1802" s="23">
        <f>ROUND(IF($A1802 ='Inflation Constants Table'!$E$1,F1802,F1802*(_xlfn.XLOOKUP($A1802,'Inflation Constants Table'!$A:$A,'Inflation Constants Table'!$B:$B,0))),0)</f>
        <v>18551</v>
      </c>
      <c r="J1802" s="23">
        <f>ROUND(IF($A1802 ='Inflation Constants Table'!$E$1,G1802,G1802*(_xlfn.XLOOKUP($A1802,'Inflation Constants Table'!$A:$A,'Inflation Constants Table'!$B:$B,0))),0)</f>
        <v>18551</v>
      </c>
      <c r="K1802" s="19">
        <f t="shared" si="86"/>
        <v>0</v>
      </c>
      <c r="L1802" s="73">
        <f>_xlfn.XLOOKUP(A1802,'SAPD GF as Pct of COSA GF'!A:A,'SAPD GF as Pct of COSA GF'!C:C)</f>
        <v>1682584782</v>
      </c>
      <c r="M1802" s="19">
        <f t="shared" si="87"/>
        <v>1.102529881314474E-5</v>
      </c>
    </row>
    <row r="1803" spans="1:13">
      <c r="A1803">
        <v>2024</v>
      </c>
      <c r="B1803" t="s">
        <v>234</v>
      </c>
      <c r="C1803" t="s">
        <v>130</v>
      </c>
      <c r="D1803" t="s">
        <v>235</v>
      </c>
      <c r="F1803" s="65">
        <v>0</v>
      </c>
      <c r="G1803" s="65">
        <f t="shared" si="85"/>
        <v>0</v>
      </c>
      <c r="H1803" s="23">
        <f>ROUND(IF($A1803 ='Inflation Constants Table'!$E$1,E1803,E1803*(_xlfn.XLOOKUP($A1803,'Inflation Constants Table'!$A:$A,'Inflation Constants Table'!$B:$B,0))),0)</f>
        <v>0</v>
      </c>
      <c r="I1803" s="23">
        <f>ROUND(IF($A1803 ='Inflation Constants Table'!$E$1,F1803,F1803*(_xlfn.XLOOKUP($A1803,'Inflation Constants Table'!$A:$A,'Inflation Constants Table'!$B:$B,0))),0)</f>
        <v>0</v>
      </c>
      <c r="J1803" s="23">
        <f>ROUND(IF($A1803 ='Inflation Constants Table'!$E$1,G1803,G1803*(_xlfn.XLOOKUP($A1803,'Inflation Constants Table'!$A:$A,'Inflation Constants Table'!$B:$B,0))),0)</f>
        <v>0</v>
      </c>
      <c r="K1803" s="19">
        <f t="shared" si="86"/>
        <v>0</v>
      </c>
      <c r="L1803" s="73">
        <f>_xlfn.XLOOKUP(A1803,'SAPD GF as Pct of COSA GF'!A:A,'SAPD GF as Pct of COSA GF'!C:C)</f>
        <v>1682584782</v>
      </c>
      <c r="M1803" s="19">
        <f t="shared" si="87"/>
        <v>0</v>
      </c>
    </row>
    <row r="1804" spans="1:13">
      <c r="A1804">
        <v>2024</v>
      </c>
      <c r="B1804" t="s">
        <v>234</v>
      </c>
      <c r="C1804" t="s">
        <v>130</v>
      </c>
      <c r="D1804" t="s">
        <v>138</v>
      </c>
      <c r="F1804" s="65">
        <v>650</v>
      </c>
      <c r="G1804" s="65">
        <f t="shared" si="85"/>
        <v>650</v>
      </c>
      <c r="H1804" s="23">
        <f>ROUND(IF($A1804 ='Inflation Constants Table'!$E$1,E1804,E1804*(_xlfn.XLOOKUP($A1804,'Inflation Constants Table'!$A:$A,'Inflation Constants Table'!$B:$B,0))),0)</f>
        <v>0</v>
      </c>
      <c r="I1804" s="23">
        <f>ROUND(IF($A1804 ='Inflation Constants Table'!$E$1,F1804,F1804*(_xlfn.XLOOKUP($A1804,'Inflation Constants Table'!$A:$A,'Inflation Constants Table'!$B:$B,0))),0)</f>
        <v>683</v>
      </c>
      <c r="J1804" s="23">
        <f>ROUND(IF($A1804 ='Inflation Constants Table'!$E$1,G1804,G1804*(_xlfn.XLOOKUP($A1804,'Inflation Constants Table'!$A:$A,'Inflation Constants Table'!$B:$B,0))),0)</f>
        <v>683</v>
      </c>
      <c r="K1804" s="19">
        <f t="shared" si="86"/>
        <v>0</v>
      </c>
      <c r="L1804" s="73">
        <f>_xlfn.XLOOKUP(A1804,'SAPD GF as Pct of COSA GF'!A:A,'SAPD GF as Pct of COSA GF'!C:C)</f>
        <v>1682584782</v>
      </c>
      <c r="M1804" s="19">
        <f t="shared" si="87"/>
        <v>4.0592308174103051E-7</v>
      </c>
    </row>
    <row r="1805" spans="1:13">
      <c r="A1805">
        <v>2024</v>
      </c>
      <c r="B1805" t="s">
        <v>234</v>
      </c>
      <c r="C1805" t="s">
        <v>130</v>
      </c>
      <c r="D1805" t="s">
        <v>139</v>
      </c>
      <c r="F1805" s="65">
        <v>900</v>
      </c>
      <c r="G1805" s="65">
        <f t="shared" si="85"/>
        <v>900</v>
      </c>
      <c r="H1805" s="23">
        <f>ROUND(IF($A1805 ='Inflation Constants Table'!$E$1,E1805,E1805*(_xlfn.XLOOKUP($A1805,'Inflation Constants Table'!$A:$A,'Inflation Constants Table'!$B:$B,0))),0)</f>
        <v>0</v>
      </c>
      <c r="I1805" s="23">
        <f>ROUND(IF($A1805 ='Inflation Constants Table'!$E$1,F1805,F1805*(_xlfn.XLOOKUP($A1805,'Inflation Constants Table'!$A:$A,'Inflation Constants Table'!$B:$B,0))),0)</f>
        <v>945</v>
      </c>
      <c r="J1805" s="23">
        <f>ROUND(IF($A1805 ='Inflation Constants Table'!$E$1,G1805,G1805*(_xlfn.XLOOKUP($A1805,'Inflation Constants Table'!$A:$A,'Inflation Constants Table'!$B:$B,0))),0)</f>
        <v>945</v>
      </c>
      <c r="K1805" s="19">
        <f t="shared" si="86"/>
        <v>0</v>
      </c>
      <c r="L1805" s="73">
        <f>_xlfn.XLOOKUP(A1805,'SAPD GF as Pct of COSA GF'!A:A,'SAPD GF as Pct of COSA GF'!C:C)</f>
        <v>1682584782</v>
      </c>
      <c r="M1805" s="19">
        <f t="shared" si="87"/>
        <v>5.6163588908532037E-7</v>
      </c>
    </row>
    <row r="1806" spans="1:13">
      <c r="A1806">
        <v>2024</v>
      </c>
      <c r="B1806" t="s">
        <v>234</v>
      </c>
      <c r="C1806" t="s">
        <v>130</v>
      </c>
      <c r="D1806" t="s">
        <v>140</v>
      </c>
      <c r="F1806" s="65">
        <v>1065</v>
      </c>
      <c r="G1806" s="65">
        <f t="shared" si="85"/>
        <v>1065</v>
      </c>
      <c r="H1806" s="23">
        <f>ROUND(IF($A1806 ='Inflation Constants Table'!$E$1,E1806,E1806*(_xlfn.XLOOKUP($A1806,'Inflation Constants Table'!$A:$A,'Inflation Constants Table'!$B:$B,0))),0)</f>
        <v>0</v>
      </c>
      <c r="I1806" s="23">
        <f>ROUND(IF($A1806 ='Inflation Constants Table'!$E$1,F1806,F1806*(_xlfn.XLOOKUP($A1806,'Inflation Constants Table'!$A:$A,'Inflation Constants Table'!$B:$B,0))),0)</f>
        <v>1118</v>
      </c>
      <c r="J1806" s="23">
        <f>ROUND(IF($A1806 ='Inflation Constants Table'!$E$1,G1806,G1806*(_xlfn.XLOOKUP($A1806,'Inflation Constants Table'!$A:$A,'Inflation Constants Table'!$B:$B,0))),0)</f>
        <v>1118</v>
      </c>
      <c r="K1806" s="19">
        <f t="shared" si="86"/>
        <v>0</v>
      </c>
      <c r="L1806" s="73">
        <f>_xlfn.XLOOKUP(A1806,'SAPD GF as Pct of COSA GF'!A:A,'SAPD GF as Pct of COSA GF'!C:C)</f>
        <v>1682584782</v>
      </c>
      <c r="M1806" s="19">
        <f t="shared" si="87"/>
        <v>6.6445388782792406E-7</v>
      </c>
    </row>
    <row r="1807" spans="1:13">
      <c r="A1807">
        <v>2024</v>
      </c>
      <c r="B1807" t="s">
        <v>234</v>
      </c>
      <c r="C1807" t="s">
        <v>130</v>
      </c>
      <c r="D1807" t="s">
        <v>141</v>
      </c>
      <c r="F1807" s="65">
        <v>300</v>
      </c>
      <c r="G1807" s="65">
        <f t="shared" si="85"/>
        <v>300</v>
      </c>
      <c r="H1807" s="23">
        <f>ROUND(IF($A1807 ='Inflation Constants Table'!$E$1,E1807,E1807*(_xlfn.XLOOKUP($A1807,'Inflation Constants Table'!$A:$A,'Inflation Constants Table'!$B:$B,0))),0)</f>
        <v>0</v>
      </c>
      <c r="I1807" s="23">
        <f>ROUND(IF($A1807 ='Inflation Constants Table'!$E$1,F1807,F1807*(_xlfn.XLOOKUP($A1807,'Inflation Constants Table'!$A:$A,'Inflation Constants Table'!$B:$B,0))),0)</f>
        <v>315</v>
      </c>
      <c r="J1807" s="23">
        <f>ROUND(IF($A1807 ='Inflation Constants Table'!$E$1,G1807,G1807*(_xlfn.XLOOKUP($A1807,'Inflation Constants Table'!$A:$A,'Inflation Constants Table'!$B:$B,0))),0)</f>
        <v>315</v>
      </c>
      <c r="K1807" s="19">
        <f t="shared" si="86"/>
        <v>0</v>
      </c>
      <c r="L1807" s="73">
        <f>_xlfn.XLOOKUP(A1807,'SAPD GF as Pct of COSA GF'!A:A,'SAPD GF as Pct of COSA GF'!C:C)</f>
        <v>1682584782</v>
      </c>
      <c r="M1807" s="19">
        <f t="shared" si="87"/>
        <v>1.8721196302844013E-7</v>
      </c>
    </row>
    <row r="1808" spans="1:13">
      <c r="A1808">
        <v>2024</v>
      </c>
      <c r="B1808" t="s">
        <v>234</v>
      </c>
      <c r="C1808" t="s">
        <v>130</v>
      </c>
      <c r="D1808" t="s">
        <v>142</v>
      </c>
      <c r="F1808" s="65">
        <v>127150</v>
      </c>
      <c r="G1808" s="65">
        <f t="shared" si="85"/>
        <v>127150</v>
      </c>
      <c r="H1808" s="23">
        <f>ROUND(IF($A1808 ='Inflation Constants Table'!$E$1,E1808,E1808*(_xlfn.XLOOKUP($A1808,'Inflation Constants Table'!$A:$A,'Inflation Constants Table'!$B:$B,0))),0)</f>
        <v>0</v>
      </c>
      <c r="I1808" s="23">
        <f>ROUND(IF($A1808 ='Inflation Constants Table'!$E$1,F1808,F1808*(_xlfn.XLOOKUP($A1808,'Inflation Constants Table'!$A:$A,'Inflation Constants Table'!$B:$B,0))),0)</f>
        <v>133508</v>
      </c>
      <c r="J1808" s="23">
        <f>ROUND(IF($A1808 ='Inflation Constants Table'!$E$1,G1808,G1808*(_xlfn.XLOOKUP($A1808,'Inflation Constants Table'!$A:$A,'Inflation Constants Table'!$B:$B,0))),0)</f>
        <v>133508</v>
      </c>
      <c r="K1808" s="19">
        <f t="shared" si="86"/>
        <v>0</v>
      </c>
      <c r="L1808" s="73">
        <f>_xlfn.XLOOKUP(A1808,'SAPD GF as Pct of COSA GF'!A:A,'SAPD GF as Pct of COSA GF'!C:C)</f>
        <v>1682584782</v>
      </c>
      <c r="M1808" s="19">
        <f t="shared" si="87"/>
        <v>7.9346967492066614E-5</v>
      </c>
    </row>
    <row r="1809" spans="1:13">
      <c r="A1809">
        <v>2024</v>
      </c>
      <c r="B1809" t="s">
        <v>234</v>
      </c>
      <c r="C1809" t="s">
        <v>130</v>
      </c>
      <c r="D1809" t="s">
        <v>143</v>
      </c>
      <c r="F1809" s="65">
        <v>250</v>
      </c>
      <c r="G1809" s="65">
        <f t="shared" si="85"/>
        <v>250</v>
      </c>
      <c r="H1809" s="23">
        <f>ROUND(IF($A1809 ='Inflation Constants Table'!$E$1,E1809,E1809*(_xlfn.XLOOKUP($A1809,'Inflation Constants Table'!$A:$A,'Inflation Constants Table'!$B:$B,0))),0)</f>
        <v>0</v>
      </c>
      <c r="I1809" s="23">
        <f>ROUND(IF($A1809 ='Inflation Constants Table'!$E$1,F1809,F1809*(_xlfn.XLOOKUP($A1809,'Inflation Constants Table'!$A:$A,'Inflation Constants Table'!$B:$B,0))),0)</f>
        <v>263</v>
      </c>
      <c r="J1809" s="23">
        <f>ROUND(IF($A1809 ='Inflation Constants Table'!$E$1,G1809,G1809*(_xlfn.XLOOKUP($A1809,'Inflation Constants Table'!$A:$A,'Inflation Constants Table'!$B:$B,0))),0)</f>
        <v>263</v>
      </c>
      <c r="K1809" s="19">
        <f t="shared" si="86"/>
        <v>0</v>
      </c>
      <c r="L1809" s="73">
        <f>_xlfn.XLOOKUP(A1809,'SAPD GF as Pct of COSA GF'!A:A,'SAPD GF as Pct of COSA GF'!C:C)</f>
        <v>1682584782</v>
      </c>
      <c r="M1809" s="19">
        <f t="shared" si="87"/>
        <v>1.5630713103644367E-7</v>
      </c>
    </row>
    <row r="1810" spans="1:13">
      <c r="A1810">
        <v>2024</v>
      </c>
      <c r="B1810" t="s">
        <v>234</v>
      </c>
      <c r="C1810" t="s">
        <v>130</v>
      </c>
      <c r="D1810" t="s">
        <v>145</v>
      </c>
      <c r="F1810" s="65">
        <v>500</v>
      </c>
      <c r="G1810" s="65">
        <f t="shared" si="85"/>
        <v>500</v>
      </c>
      <c r="H1810" s="23">
        <f>ROUND(IF($A1810 ='Inflation Constants Table'!$E$1,E1810,E1810*(_xlfn.XLOOKUP($A1810,'Inflation Constants Table'!$A:$A,'Inflation Constants Table'!$B:$B,0))),0)</f>
        <v>0</v>
      </c>
      <c r="I1810" s="23">
        <f>ROUND(IF($A1810 ='Inflation Constants Table'!$E$1,F1810,F1810*(_xlfn.XLOOKUP($A1810,'Inflation Constants Table'!$A:$A,'Inflation Constants Table'!$B:$B,0))),0)</f>
        <v>525</v>
      </c>
      <c r="J1810" s="23">
        <f>ROUND(IF($A1810 ='Inflation Constants Table'!$E$1,G1810,G1810*(_xlfn.XLOOKUP($A1810,'Inflation Constants Table'!$A:$A,'Inflation Constants Table'!$B:$B,0))),0)</f>
        <v>525</v>
      </c>
      <c r="K1810" s="19">
        <f t="shared" si="86"/>
        <v>0</v>
      </c>
      <c r="L1810" s="73">
        <f>_xlfn.XLOOKUP(A1810,'SAPD GF as Pct of COSA GF'!A:A,'SAPD GF as Pct of COSA GF'!C:C)</f>
        <v>1682584782</v>
      </c>
      <c r="M1810" s="19">
        <f t="shared" si="87"/>
        <v>3.1201993838073358E-7</v>
      </c>
    </row>
    <row r="1811" spans="1:13">
      <c r="A1811">
        <v>2024</v>
      </c>
      <c r="B1811" t="s">
        <v>234</v>
      </c>
      <c r="C1811" t="s">
        <v>130</v>
      </c>
      <c r="D1811" t="s">
        <v>146</v>
      </c>
      <c r="F1811" s="65">
        <v>0</v>
      </c>
      <c r="G1811" s="65">
        <f t="shared" si="85"/>
        <v>0</v>
      </c>
      <c r="H1811" s="23">
        <f>ROUND(IF($A1811 ='Inflation Constants Table'!$E$1,E1811,E1811*(_xlfn.XLOOKUP($A1811,'Inflation Constants Table'!$A:$A,'Inflation Constants Table'!$B:$B,0))),0)</f>
        <v>0</v>
      </c>
      <c r="I1811" s="23">
        <f>ROUND(IF($A1811 ='Inflation Constants Table'!$E$1,F1811,F1811*(_xlfn.XLOOKUP($A1811,'Inflation Constants Table'!$A:$A,'Inflation Constants Table'!$B:$B,0))),0)</f>
        <v>0</v>
      </c>
      <c r="J1811" s="23">
        <f>ROUND(IF($A1811 ='Inflation Constants Table'!$E$1,G1811,G1811*(_xlfn.XLOOKUP($A1811,'Inflation Constants Table'!$A:$A,'Inflation Constants Table'!$B:$B,0))),0)</f>
        <v>0</v>
      </c>
      <c r="K1811" s="19">
        <f t="shared" si="86"/>
        <v>0</v>
      </c>
      <c r="L1811" s="73">
        <f>_xlfn.XLOOKUP(A1811,'SAPD GF as Pct of COSA GF'!A:A,'SAPD GF as Pct of COSA GF'!C:C)</f>
        <v>1682584782</v>
      </c>
      <c r="M1811" s="19">
        <f t="shared" si="87"/>
        <v>0</v>
      </c>
    </row>
    <row r="1812" spans="1:13">
      <c r="A1812">
        <v>2024</v>
      </c>
      <c r="B1812" t="s">
        <v>234</v>
      </c>
      <c r="C1812" t="s">
        <v>130</v>
      </c>
      <c r="D1812" t="s">
        <v>147</v>
      </c>
      <c r="F1812" s="65">
        <v>8391</v>
      </c>
      <c r="G1812" s="65">
        <f t="shared" si="85"/>
        <v>8391</v>
      </c>
      <c r="H1812" s="23">
        <f>ROUND(IF($A1812 ='Inflation Constants Table'!$E$1,E1812,E1812*(_xlfn.XLOOKUP($A1812,'Inflation Constants Table'!$A:$A,'Inflation Constants Table'!$B:$B,0))),0)</f>
        <v>0</v>
      </c>
      <c r="I1812" s="23">
        <f>ROUND(IF($A1812 ='Inflation Constants Table'!$E$1,F1812,F1812*(_xlfn.XLOOKUP($A1812,'Inflation Constants Table'!$A:$A,'Inflation Constants Table'!$B:$B,0))),0)</f>
        <v>8811</v>
      </c>
      <c r="J1812" s="23">
        <f>ROUND(IF($A1812 ='Inflation Constants Table'!$E$1,G1812,G1812*(_xlfn.XLOOKUP($A1812,'Inflation Constants Table'!$A:$A,'Inflation Constants Table'!$B:$B,0))),0)</f>
        <v>8811</v>
      </c>
      <c r="K1812" s="19">
        <f t="shared" si="86"/>
        <v>0</v>
      </c>
      <c r="L1812" s="73">
        <f>_xlfn.XLOOKUP(A1812,'SAPD GF as Pct of COSA GF'!A:A,'SAPD GF as Pct of COSA GF'!C:C)</f>
        <v>1682584782</v>
      </c>
      <c r="M1812" s="19">
        <f t="shared" si="87"/>
        <v>5.2365860515669398E-6</v>
      </c>
    </row>
    <row r="1813" spans="1:13">
      <c r="A1813">
        <v>2024</v>
      </c>
      <c r="B1813" t="s">
        <v>234</v>
      </c>
      <c r="C1813" t="s">
        <v>130</v>
      </c>
      <c r="D1813" t="s">
        <v>149</v>
      </c>
      <c r="F1813" s="65">
        <v>240</v>
      </c>
      <c r="G1813" s="65">
        <f t="shared" si="85"/>
        <v>240</v>
      </c>
      <c r="H1813" s="23">
        <f>ROUND(IF($A1813 ='Inflation Constants Table'!$E$1,E1813,E1813*(_xlfn.XLOOKUP($A1813,'Inflation Constants Table'!$A:$A,'Inflation Constants Table'!$B:$B,0))),0)</f>
        <v>0</v>
      </c>
      <c r="I1813" s="23">
        <f>ROUND(IF($A1813 ='Inflation Constants Table'!$E$1,F1813,F1813*(_xlfn.XLOOKUP($A1813,'Inflation Constants Table'!$A:$A,'Inflation Constants Table'!$B:$B,0))),0)</f>
        <v>252</v>
      </c>
      <c r="J1813" s="23">
        <f>ROUND(IF($A1813 ='Inflation Constants Table'!$E$1,G1813,G1813*(_xlfn.XLOOKUP($A1813,'Inflation Constants Table'!$A:$A,'Inflation Constants Table'!$B:$B,0))),0)</f>
        <v>252</v>
      </c>
      <c r="K1813" s="19">
        <f t="shared" si="86"/>
        <v>0</v>
      </c>
      <c r="L1813" s="73">
        <f>_xlfn.XLOOKUP(A1813,'SAPD GF as Pct of COSA GF'!A:A,'SAPD GF as Pct of COSA GF'!C:C)</f>
        <v>1682584782</v>
      </c>
      <c r="M1813" s="19">
        <f t="shared" si="87"/>
        <v>1.497695704227521E-7</v>
      </c>
    </row>
    <row r="1814" spans="1:13">
      <c r="A1814">
        <v>2024</v>
      </c>
      <c r="B1814" t="s">
        <v>234</v>
      </c>
      <c r="C1814" t="s">
        <v>130</v>
      </c>
      <c r="D1814" t="s">
        <v>150</v>
      </c>
      <c r="F1814" s="65">
        <v>2000</v>
      </c>
      <c r="G1814" s="65">
        <f t="shared" si="85"/>
        <v>2000</v>
      </c>
      <c r="H1814" s="23">
        <f>ROUND(IF($A1814 ='Inflation Constants Table'!$E$1,E1814,E1814*(_xlfn.XLOOKUP($A1814,'Inflation Constants Table'!$A:$A,'Inflation Constants Table'!$B:$B,0))),0)</f>
        <v>0</v>
      </c>
      <c r="I1814" s="23">
        <f>ROUND(IF($A1814 ='Inflation Constants Table'!$E$1,F1814,F1814*(_xlfn.XLOOKUP($A1814,'Inflation Constants Table'!$A:$A,'Inflation Constants Table'!$B:$B,0))),0)</f>
        <v>2100</v>
      </c>
      <c r="J1814" s="23">
        <f>ROUND(IF($A1814 ='Inflation Constants Table'!$E$1,G1814,G1814*(_xlfn.XLOOKUP($A1814,'Inflation Constants Table'!$A:$A,'Inflation Constants Table'!$B:$B,0))),0)</f>
        <v>2100</v>
      </c>
      <c r="K1814" s="19">
        <f t="shared" si="86"/>
        <v>0</v>
      </c>
      <c r="L1814" s="73">
        <f>_xlfn.XLOOKUP(A1814,'SAPD GF as Pct of COSA GF'!A:A,'SAPD GF as Pct of COSA GF'!C:C)</f>
        <v>1682584782</v>
      </c>
      <c r="M1814" s="19">
        <f t="shared" si="87"/>
        <v>1.2480797535229343E-6</v>
      </c>
    </row>
    <row r="1815" spans="1:13">
      <c r="A1815">
        <v>2024</v>
      </c>
      <c r="B1815" t="s">
        <v>234</v>
      </c>
      <c r="C1815" t="s">
        <v>130</v>
      </c>
      <c r="D1815" t="s">
        <v>152</v>
      </c>
      <c r="F1815" s="65">
        <v>250</v>
      </c>
      <c r="G1815" s="65">
        <f t="shared" si="85"/>
        <v>250</v>
      </c>
      <c r="H1815" s="23">
        <f>ROUND(IF($A1815 ='Inflation Constants Table'!$E$1,E1815,E1815*(_xlfn.XLOOKUP($A1815,'Inflation Constants Table'!$A:$A,'Inflation Constants Table'!$B:$B,0))),0)</f>
        <v>0</v>
      </c>
      <c r="I1815" s="23">
        <f>ROUND(IF($A1815 ='Inflation Constants Table'!$E$1,F1815,F1815*(_xlfn.XLOOKUP($A1815,'Inflation Constants Table'!$A:$A,'Inflation Constants Table'!$B:$B,0))),0)</f>
        <v>263</v>
      </c>
      <c r="J1815" s="23">
        <f>ROUND(IF($A1815 ='Inflation Constants Table'!$E$1,G1815,G1815*(_xlfn.XLOOKUP($A1815,'Inflation Constants Table'!$A:$A,'Inflation Constants Table'!$B:$B,0))),0)</f>
        <v>263</v>
      </c>
      <c r="K1815" s="19">
        <f t="shared" si="86"/>
        <v>0</v>
      </c>
      <c r="L1815" s="73">
        <f>_xlfn.XLOOKUP(A1815,'SAPD GF as Pct of COSA GF'!A:A,'SAPD GF as Pct of COSA GF'!C:C)</f>
        <v>1682584782</v>
      </c>
      <c r="M1815" s="19">
        <f t="shared" si="87"/>
        <v>1.5630713103644367E-7</v>
      </c>
    </row>
    <row r="1816" spans="1:13">
      <c r="A1816">
        <v>2024</v>
      </c>
      <c r="B1816" t="s">
        <v>234</v>
      </c>
      <c r="C1816" t="s">
        <v>130</v>
      </c>
      <c r="D1816" t="s">
        <v>153</v>
      </c>
      <c r="F1816" s="65">
        <v>6156</v>
      </c>
      <c r="G1816" s="65">
        <f t="shared" si="85"/>
        <v>6156</v>
      </c>
      <c r="H1816" s="23">
        <f>ROUND(IF($A1816 ='Inflation Constants Table'!$E$1,E1816,E1816*(_xlfn.XLOOKUP($A1816,'Inflation Constants Table'!$A:$A,'Inflation Constants Table'!$B:$B,0))),0)</f>
        <v>0</v>
      </c>
      <c r="I1816" s="23">
        <f>ROUND(IF($A1816 ='Inflation Constants Table'!$E$1,F1816,F1816*(_xlfn.XLOOKUP($A1816,'Inflation Constants Table'!$A:$A,'Inflation Constants Table'!$B:$B,0))),0)</f>
        <v>6464</v>
      </c>
      <c r="J1816" s="23">
        <f>ROUND(IF($A1816 ='Inflation Constants Table'!$E$1,G1816,G1816*(_xlfn.XLOOKUP($A1816,'Inflation Constants Table'!$A:$A,'Inflation Constants Table'!$B:$B,0))),0)</f>
        <v>6464</v>
      </c>
      <c r="K1816" s="19">
        <f t="shared" si="86"/>
        <v>0</v>
      </c>
      <c r="L1816" s="73">
        <f>_xlfn.XLOOKUP(A1816,'SAPD GF as Pct of COSA GF'!A:A,'SAPD GF as Pct of COSA GF'!C:C)</f>
        <v>1682584782</v>
      </c>
      <c r="M1816" s="19">
        <f t="shared" si="87"/>
        <v>3.841708346082022E-6</v>
      </c>
    </row>
    <row r="1817" spans="1:13">
      <c r="A1817">
        <v>2024</v>
      </c>
      <c r="B1817" t="s">
        <v>234</v>
      </c>
      <c r="C1817" t="s">
        <v>130</v>
      </c>
      <c r="D1817" t="s">
        <v>236</v>
      </c>
      <c r="F1817" s="65">
        <v>2186</v>
      </c>
      <c r="G1817" s="65">
        <f t="shared" si="85"/>
        <v>2186</v>
      </c>
      <c r="H1817" s="23">
        <f>ROUND(IF($A1817 ='Inflation Constants Table'!$E$1,E1817,E1817*(_xlfn.XLOOKUP($A1817,'Inflation Constants Table'!$A:$A,'Inflation Constants Table'!$B:$B,0))),0)</f>
        <v>0</v>
      </c>
      <c r="I1817" s="23">
        <f>ROUND(IF($A1817 ='Inflation Constants Table'!$E$1,F1817,F1817*(_xlfn.XLOOKUP($A1817,'Inflation Constants Table'!$A:$A,'Inflation Constants Table'!$B:$B,0))),0)</f>
        <v>2295</v>
      </c>
      <c r="J1817" s="23">
        <f>ROUND(IF($A1817 ='Inflation Constants Table'!$E$1,G1817,G1817*(_xlfn.XLOOKUP($A1817,'Inflation Constants Table'!$A:$A,'Inflation Constants Table'!$B:$B,0))),0)</f>
        <v>2295</v>
      </c>
      <c r="K1817" s="19">
        <f t="shared" si="86"/>
        <v>0</v>
      </c>
      <c r="L1817" s="73">
        <f>_xlfn.XLOOKUP(A1817,'SAPD GF as Pct of COSA GF'!A:A,'SAPD GF as Pct of COSA GF'!C:C)</f>
        <v>1682584782</v>
      </c>
      <c r="M1817" s="19">
        <f t="shared" si="87"/>
        <v>1.363972873492921E-6</v>
      </c>
    </row>
    <row r="1818" spans="1:13">
      <c r="A1818">
        <v>2024</v>
      </c>
      <c r="B1818" t="s">
        <v>234</v>
      </c>
      <c r="C1818" t="s">
        <v>130</v>
      </c>
      <c r="D1818" t="s">
        <v>156</v>
      </c>
      <c r="F1818" s="65">
        <v>7139</v>
      </c>
      <c r="G1818" s="65">
        <f t="shared" si="85"/>
        <v>7139</v>
      </c>
      <c r="H1818" s="23">
        <f>ROUND(IF($A1818 ='Inflation Constants Table'!$E$1,E1818,E1818*(_xlfn.XLOOKUP($A1818,'Inflation Constants Table'!$A:$A,'Inflation Constants Table'!$B:$B,0))),0)</f>
        <v>0</v>
      </c>
      <c r="I1818" s="23">
        <f>ROUND(IF($A1818 ='Inflation Constants Table'!$E$1,F1818,F1818*(_xlfn.XLOOKUP($A1818,'Inflation Constants Table'!$A:$A,'Inflation Constants Table'!$B:$B,0))),0)</f>
        <v>7496</v>
      </c>
      <c r="J1818" s="23">
        <f>ROUND(IF($A1818 ='Inflation Constants Table'!$E$1,G1818,G1818*(_xlfn.XLOOKUP($A1818,'Inflation Constants Table'!$A:$A,'Inflation Constants Table'!$B:$B,0))),0)</f>
        <v>7496</v>
      </c>
      <c r="K1818" s="19">
        <f t="shared" si="86"/>
        <v>0</v>
      </c>
      <c r="L1818" s="73">
        <f>_xlfn.XLOOKUP(A1818,'SAPD GF as Pct of COSA GF'!A:A,'SAPD GF as Pct of COSA GF'!C:C)</f>
        <v>1682584782</v>
      </c>
      <c r="M1818" s="19">
        <f t="shared" si="87"/>
        <v>4.4550503963847215E-6</v>
      </c>
    </row>
    <row r="1819" spans="1:13">
      <c r="A1819">
        <v>2024</v>
      </c>
      <c r="B1819" t="s">
        <v>234</v>
      </c>
      <c r="C1819" t="s">
        <v>159</v>
      </c>
      <c r="D1819" t="s">
        <v>164</v>
      </c>
      <c r="F1819" s="65">
        <v>3700</v>
      </c>
      <c r="G1819" s="65">
        <f t="shared" si="85"/>
        <v>3700</v>
      </c>
      <c r="H1819" s="23">
        <f>ROUND(IF($A1819 ='Inflation Constants Table'!$E$1,E1819,E1819*(_xlfn.XLOOKUP($A1819,'Inflation Constants Table'!$A:$A,'Inflation Constants Table'!$B:$B,0))),0)</f>
        <v>0</v>
      </c>
      <c r="I1819" s="23">
        <f>ROUND(IF($A1819 ='Inflation Constants Table'!$E$1,F1819,F1819*(_xlfn.XLOOKUP($A1819,'Inflation Constants Table'!$A:$A,'Inflation Constants Table'!$B:$B,0))),0)</f>
        <v>3885</v>
      </c>
      <c r="J1819" s="23">
        <f>ROUND(IF($A1819 ='Inflation Constants Table'!$E$1,G1819,G1819*(_xlfn.XLOOKUP($A1819,'Inflation Constants Table'!$A:$A,'Inflation Constants Table'!$B:$B,0))),0)</f>
        <v>3885</v>
      </c>
      <c r="K1819" s="19">
        <f t="shared" si="86"/>
        <v>0</v>
      </c>
      <c r="L1819" s="73">
        <f>_xlfn.XLOOKUP(A1819,'SAPD GF as Pct of COSA GF'!A:A,'SAPD GF as Pct of COSA GF'!C:C)</f>
        <v>1682584782</v>
      </c>
      <c r="M1819" s="19">
        <f t="shared" si="87"/>
        <v>2.3089475440174283E-6</v>
      </c>
    </row>
    <row r="1820" spans="1:13">
      <c r="A1820">
        <v>2024</v>
      </c>
      <c r="B1820" t="s">
        <v>234</v>
      </c>
      <c r="C1820" t="s">
        <v>159</v>
      </c>
      <c r="D1820" t="s">
        <v>165</v>
      </c>
      <c r="F1820" s="65">
        <v>1500</v>
      </c>
      <c r="G1820" s="65">
        <f t="shared" si="85"/>
        <v>1500</v>
      </c>
      <c r="H1820" s="23">
        <f>ROUND(IF($A1820 ='Inflation Constants Table'!$E$1,E1820,E1820*(_xlfn.XLOOKUP($A1820,'Inflation Constants Table'!$A:$A,'Inflation Constants Table'!$B:$B,0))),0)</f>
        <v>0</v>
      </c>
      <c r="I1820" s="23">
        <f>ROUND(IF($A1820 ='Inflation Constants Table'!$E$1,F1820,F1820*(_xlfn.XLOOKUP($A1820,'Inflation Constants Table'!$A:$A,'Inflation Constants Table'!$B:$B,0))),0)</f>
        <v>1575</v>
      </c>
      <c r="J1820" s="23">
        <f>ROUND(IF($A1820 ='Inflation Constants Table'!$E$1,G1820,G1820*(_xlfn.XLOOKUP($A1820,'Inflation Constants Table'!$A:$A,'Inflation Constants Table'!$B:$B,0))),0)</f>
        <v>1575</v>
      </c>
      <c r="K1820" s="19">
        <f t="shared" si="86"/>
        <v>0</v>
      </c>
      <c r="L1820" s="73">
        <f>_xlfn.XLOOKUP(A1820,'SAPD GF as Pct of COSA GF'!A:A,'SAPD GF as Pct of COSA GF'!C:C)</f>
        <v>1682584782</v>
      </c>
      <c r="M1820" s="19">
        <f t="shared" si="87"/>
        <v>9.3605981514220068E-7</v>
      </c>
    </row>
    <row r="1821" spans="1:13">
      <c r="A1821">
        <v>2024</v>
      </c>
      <c r="B1821" t="s">
        <v>234</v>
      </c>
      <c r="C1821" t="s">
        <v>159</v>
      </c>
      <c r="D1821" t="s">
        <v>166</v>
      </c>
      <c r="F1821" s="65">
        <v>41062</v>
      </c>
      <c r="G1821" s="65">
        <f t="shared" si="85"/>
        <v>41062</v>
      </c>
      <c r="H1821" s="23">
        <f>ROUND(IF($A1821 ='Inflation Constants Table'!$E$1,E1821,E1821*(_xlfn.XLOOKUP($A1821,'Inflation Constants Table'!$A:$A,'Inflation Constants Table'!$B:$B,0))),0)</f>
        <v>0</v>
      </c>
      <c r="I1821" s="23">
        <f>ROUND(IF($A1821 ='Inflation Constants Table'!$E$1,F1821,F1821*(_xlfn.XLOOKUP($A1821,'Inflation Constants Table'!$A:$A,'Inflation Constants Table'!$B:$B,0))),0)</f>
        <v>43115</v>
      </c>
      <c r="J1821" s="23">
        <f>ROUND(IF($A1821 ='Inflation Constants Table'!$E$1,G1821,G1821*(_xlfn.XLOOKUP($A1821,'Inflation Constants Table'!$A:$A,'Inflation Constants Table'!$B:$B,0))),0)</f>
        <v>43115</v>
      </c>
      <c r="K1821" s="19">
        <f t="shared" si="86"/>
        <v>0</v>
      </c>
      <c r="L1821" s="73">
        <f>_xlfn.XLOOKUP(A1821,'SAPD GF as Pct of COSA GF'!A:A,'SAPD GF as Pct of COSA GF'!C:C)</f>
        <v>1682584782</v>
      </c>
      <c r="M1821" s="19">
        <f t="shared" si="87"/>
        <v>2.5624265987210146E-5</v>
      </c>
    </row>
    <row r="1822" spans="1:13">
      <c r="A1822">
        <v>2024</v>
      </c>
      <c r="B1822" t="s">
        <v>234</v>
      </c>
      <c r="C1822" t="s">
        <v>159</v>
      </c>
      <c r="D1822" t="s">
        <v>167</v>
      </c>
      <c r="F1822" s="65">
        <v>1500</v>
      </c>
      <c r="G1822" s="65">
        <f t="shared" si="85"/>
        <v>1500</v>
      </c>
      <c r="H1822" s="23">
        <f>ROUND(IF($A1822 ='Inflation Constants Table'!$E$1,E1822,E1822*(_xlfn.XLOOKUP($A1822,'Inflation Constants Table'!$A:$A,'Inflation Constants Table'!$B:$B,0))),0)</f>
        <v>0</v>
      </c>
      <c r="I1822" s="23">
        <f>ROUND(IF($A1822 ='Inflation Constants Table'!$E$1,F1822,F1822*(_xlfn.XLOOKUP($A1822,'Inflation Constants Table'!$A:$A,'Inflation Constants Table'!$B:$B,0))),0)</f>
        <v>1575</v>
      </c>
      <c r="J1822" s="23">
        <f>ROUND(IF($A1822 ='Inflation Constants Table'!$E$1,G1822,G1822*(_xlfn.XLOOKUP($A1822,'Inflation Constants Table'!$A:$A,'Inflation Constants Table'!$B:$B,0))),0)</f>
        <v>1575</v>
      </c>
      <c r="K1822" s="19">
        <f t="shared" si="86"/>
        <v>0</v>
      </c>
      <c r="L1822" s="73">
        <f>_xlfn.XLOOKUP(A1822,'SAPD GF as Pct of COSA GF'!A:A,'SAPD GF as Pct of COSA GF'!C:C)</f>
        <v>1682584782</v>
      </c>
      <c r="M1822" s="19">
        <f t="shared" si="87"/>
        <v>9.3605981514220068E-7</v>
      </c>
    </row>
    <row r="1823" spans="1:13">
      <c r="A1823">
        <v>2024</v>
      </c>
      <c r="B1823" t="s">
        <v>234</v>
      </c>
      <c r="C1823" t="s">
        <v>159</v>
      </c>
      <c r="D1823" t="s">
        <v>168</v>
      </c>
      <c r="F1823" s="65">
        <v>2664</v>
      </c>
      <c r="G1823" s="65">
        <f t="shared" si="85"/>
        <v>2664</v>
      </c>
      <c r="H1823" s="23">
        <f>ROUND(IF($A1823 ='Inflation Constants Table'!$E$1,E1823,E1823*(_xlfn.XLOOKUP($A1823,'Inflation Constants Table'!$A:$A,'Inflation Constants Table'!$B:$B,0))),0)</f>
        <v>0</v>
      </c>
      <c r="I1823" s="23">
        <f>ROUND(IF($A1823 ='Inflation Constants Table'!$E$1,F1823,F1823*(_xlfn.XLOOKUP($A1823,'Inflation Constants Table'!$A:$A,'Inflation Constants Table'!$B:$B,0))),0)</f>
        <v>2797</v>
      </c>
      <c r="J1823" s="23">
        <f>ROUND(IF($A1823 ='Inflation Constants Table'!$E$1,G1823,G1823*(_xlfn.XLOOKUP($A1823,'Inflation Constants Table'!$A:$A,'Inflation Constants Table'!$B:$B,0))),0)</f>
        <v>2797</v>
      </c>
      <c r="K1823" s="19">
        <f t="shared" si="86"/>
        <v>0</v>
      </c>
      <c r="L1823" s="73">
        <f>_xlfn.XLOOKUP(A1823,'SAPD GF as Pct of COSA GF'!A:A,'SAPD GF as Pct of COSA GF'!C:C)</f>
        <v>1682584782</v>
      </c>
      <c r="M1823" s="19">
        <f t="shared" si="87"/>
        <v>1.6623233669541176E-6</v>
      </c>
    </row>
    <row r="1824" spans="1:13">
      <c r="A1824">
        <v>2024</v>
      </c>
      <c r="B1824" t="s">
        <v>234</v>
      </c>
      <c r="C1824" t="s">
        <v>159</v>
      </c>
      <c r="D1824" t="s">
        <v>170</v>
      </c>
      <c r="F1824" s="65">
        <v>4200</v>
      </c>
      <c r="G1824" s="65">
        <f t="shared" si="85"/>
        <v>4200</v>
      </c>
      <c r="H1824" s="23">
        <f>ROUND(IF($A1824 ='Inflation Constants Table'!$E$1,E1824,E1824*(_xlfn.XLOOKUP($A1824,'Inflation Constants Table'!$A:$A,'Inflation Constants Table'!$B:$B,0))),0)</f>
        <v>0</v>
      </c>
      <c r="I1824" s="23">
        <f>ROUND(IF($A1824 ='Inflation Constants Table'!$E$1,F1824,F1824*(_xlfn.XLOOKUP($A1824,'Inflation Constants Table'!$A:$A,'Inflation Constants Table'!$B:$B,0))),0)</f>
        <v>4410</v>
      </c>
      <c r="J1824" s="23">
        <f>ROUND(IF($A1824 ='Inflation Constants Table'!$E$1,G1824,G1824*(_xlfn.XLOOKUP($A1824,'Inflation Constants Table'!$A:$A,'Inflation Constants Table'!$B:$B,0))),0)</f>
        <v>4410</v>
      </c>
      <c r="K1824" s="19">
        <f t="shared" si="86"/>
        <v>0</v>
      </c>
      <c r="L1824" s="73">
        <f>_xlfn.XLOOKUP(A1824,'SAPD GF as Pct of COSA GF'!A:A,'SAPD GF as Pct of COSA GF'!C:C)</f>
        <v>1682584782</v>
      </c>
      <c r="M1824" s="19">
        <f t="shared" si="87"/>
        <v>2.6209674823981618E-6</v>
      </c>
    </row>
    <row r="1825" spans="1:13">
      <c r="A1825">
        <v>2024</v>
      </c>
      <c r="B1825" t="s">
        <v>234</v>
      </c>
      <c r="C1825" t="s">
        <v>159</v>
      </c>
      <c r="D1825" t="s">
        <v>172</v>
      </c>
      <c r="F1825" s="65">
        <v>79413</v>
      </c>
      <c r="G1825" s="65">
        <f t="shared" si="85"/>
        <v>79413</v>
      </c>
      <c r="H1825" s="23">
        <f>ROUND(IF($A1825 ='Inflation Constants Table'!$E$1,E1825,E1825*(_xlfn.XLOOKUP($A1825,'Inflation Constants Table'!$A:$A,'Inflation Constants Table'!$B:$B,0))),0)</f>
        <v>0</v>
      </c>
      <c r="I1825" s="23">
        <f>ROUND(IF($A1825 ='Inflation Constants Table'!$E$1,F1825,F1825*(_xlfn.XLOOKUP($A1825,'Inflation Constants Table'!$A:$A,'Inflation Constants Table'!$B:$B,0))),0)</f>
        <v>83384</v>
      </c>
      <c r="J1825" s="23">
        <f>ROUND(IF($A1825 ='Inflation Constants Table'!$E$1,G1825,G1825*(_xlfn.XLOOKUP($A1825,'Inflation Constants Table'!$A:$A,'Inflation Constants Table'!$B:$B,0))),0)</f>
        <v>83384</v>
      </c>
      <c r="K1825" s="19">
        <f t="shared" si="86"/>
        <v>0</v>
      </c>
      <c r="L1825" s="73">
        <f>_xlfn.XLOOKUP(A1825,'SAPD GF as Pct of COSA GF'!A:A,'SAPD GF as Pct of COSA GF'!C:C)</f>
        <v>1682584782</v>
      </c>
      <c r="M1825" s="19">
        <f t="shared" si="87"/>
        <v>4.9557086746550644E-5</v>
      </c>
    </row>
    <row r="1826" spans="1:13">
      <c r="A1826">
        <v>2024</v>
      </c>
      <c r="B1826" t="s">
        <v>234</v>
      </c>
      <c r="C1826" t="s">
        <v>159</v>
      </c>
      <c r="D1826" t="s">
        <v>173</v>
      </c>
      <c r="F1826" s="65">
        <v>30000</v>
      </c>
      <c r="G1826" s="65">
        <f t="shared" si="85"/>
        <v>30000</v>
      </c>
      <c r="H1826" s="23">
        <f>ROUND(IF($A1826 ='Inflation Constants Table'!$E$1,E1826,E1826*(_xlfn.XLOOKUP($A1826,'Inflation Constants Table'!$A:$A,'Inflation Constants Table'!$B:$B,0))),0)</f>
        <v>0</v>
      </c>
      <c r="I1826" s="23">
        <f>ROUND(IF($A1826 ='Inflation Constants Table'!$E$1,F1826,F1826*(_xlfn.XLOOKUP($A1826,'Inflation Constants Table'!$A:$A,'Inflation Constants Table'!$B:$B,0))),0)</f>
        <v>31500</v>
      </c>
      <c r="J1826" s="23">
        <f>ROUND(IF($A1826 ='Inflation Constants Table'!$E$1,G1826,G1826*(_xlfn.XLOOKUP($A1826,'Inflation Constants Table'!$A:$A,'Inflation Constants Table'!$B:$B,0))),0)</f>
        <v>31500</v>
      </c>
      <c r="K1826" s="19">
        <f t="shared" si="86"/>
        <v>0</v>
      </c>
      <c r="L1826" s="73">
        <f>_xlfn.XLOOKUP(A1826,'SAPD GF as Pct of COSA GF'!A:A,'SAPD GF as Pct of COSA GF'!C:C)</f>
        <v>1682584782</v>
      </c>
      <c r="M1826" s="19">
        <f t="shared" si="87"/>
        <v>1.8721196302844015E-5</v>
      </c>
    </row>
    <row r="1827" spans="1:13">
      <c r="A1827">
        <v>2024</v>
      </c>
      <c r="B1827" t="s">
        <v>234</v>
      </c>
      <c r="C1827" t="s">
        <v>159</v>
      </c>
      <c r="D1827" t="s">
        <v>175</v>
      </c>
      <c r="F1827" s="65">
        <v>5150</v>
      </c>
      <c r="G1827" s="65">
        <f t="shared" si="85"/>
        <v>5150</v>
      </c>
      <c r="H1827" s="23">
        <f>ROUND(IF($A1827 ='Inflation Constants Table'!$E$1,E1827,E1827*(_xlfn.XLOOKUP($A1827,'Inflation Constants Table'!$A:$A,'Inflation Constants Table'!$B:$B,0))),0)</f>
        <v>0</v>
      </c>
      <c r="I1827" s="23">
        <f>ROUND(IF($A1827 ='Inflation Constants Table'!$E$1,F1827,F1827*(_xlfn.XLOOKUP($A1827,'Inflation Constants Table'!$A:$A,'Inflation Constants Table'!$B:$B,0))),0)</f>
        <v>5408</v>
      </c>
      <c r="J1827" s="23">
        <f>ROUND(IF($A1827 ='Inflation Constants Table'!$E$1,G1827,G1827*(_xlfn.XLOOKUP($A1827,'Inflation Constants Table'!$A:$A,'Inflation Constants Table'!$B:$B,0))),0)</f>
        <v>5408</v>
      </c>
      <c r="K1827" s="19">
        <f t="shared" si="86"/>
        <v>0</v>
      </c>
      <c r="L1827" s="73">
        <f>_xlfn.XLOOKUP(A1827,'SAPD GF as Pct of COSA GF'!A:A,'SAPD GF as Pct of COSA GF'!C:C)</f>
        <v>1682584782</v>
      </c>
      <c r="M1827" s="19">
        <f t="shared" si="87"/>
        <v>3.2141025271676323E-6</v>
      </c>
    </row>
    <row r="1828" spans="1:13">
      <c r="A1828">
        <v>2024</v>
      </c>
      <c r="B1828" t="s">
        <v>234</v>
      </c>
      <c r="C1828" t="s">
        <v>177</v>
      </c>
      <c r="D1828" t="s">
        <v>180</v>
      </c>
      <c r="F1828" s="65">
        <v>0</v>
      </c>
      <c r="G1828" s="65">
        <f t="shared" si="85"/>
        <v>0</v>
      </c>
      <c r="H1828" s="23">
        <f>ROUND(IF($A1828 ='Inflation Constants Table'!$E$1,E1828,E1828*(_xlfn.XLOOKUP($A1828,'Inflation Constants Table'!$A:$A,'Inflation Constants Table'!$B:$B,0))),0)</f>
        <v>0</v>
      </c>
      <c r="I1828" s="23">
        <f>ROUND(IF($A1828 ='Inflation Constants Table'!$E$1,F1828,F1828*(_xlfn.XLOOKUP($A1828,'Inflation Constants Table'!$A:$A,'Inflation Constants Table'!$B:$B,0))),0)</f>
        <v>0</v>
      </c>
      <c r="J1828" s="23">
        <f>ROUND(IF($A1828 ='Inflation Constants Table'!$E$1,G1828,G1828*(_xlfn.XLOOKUP($A1828,'Inflation Constants Table'!$A:$A,'Inflation Constants Table'!$B:$B,0))),0)</f>
        <v>0</v>
      </c>
      <c r="K1828" s="19">
        <f t="shared" si="86"/>
        <v>0</v>
      </c>
      <c r="L1828" s="73">
        <f>_xlfn.XLOOKUP(A1828,'SAPD GF as Pct of COSA GF'!A:A,'SAPD GF as Pct of COSA GF'!C:C)</f>
        <v>1682584782</v>
      </c>
      <c r="M1828" s="19">
        <f t="shared" si="87"/>
        <v>0</v>
      </c>
    </row>
    <row r="1829" spans="1:13">
      <c r="A1829">
        <v>2024</v>
      </c>
      <c r="B1829" t="s">
        <v>234</v>
      </c>
      <c r="C1829" t="s">
        <v>177</v>
      </c>
      <c r="D1829" t="s">
        <v>181</v>
      </c>
      <c r="F1829" s="65">
        <v>2986</v>
      </c>
      <c r="G1829" s="65">
        <f t="shared" si="85"/>
        <v>2986</v>
      </c>
      <c r="H1829" s="23">
        <f>ROUND(IF($A1829 ='Inflation Constants Table'!$E$1,E1829,E1829*(_xlfn.XLOOKUP($A1829,'Inflation Constants Table'!$A:$A,'Inflation Constants Table'!$B:$B,0))),0)</f>
        <v>0</v>
      </c>
      <c r="I1829" s="23">
        <f>ROUND(IF($A1829 ='Inflation Constants Table'!$E$1,F1829,F1829*(_xlfn.XLOOKUP($A1829,'Inflation Constants Table'!$A:$A,'Inflation Constants Table'!$B:$B,0))),0)</f>
        <v>3135</v>
      </c>
      <c r="J1829" s="23">
        <f>ROUND(IF($A1829 ='Inflation Constants Table'!$E$1,G1829,G1829*(_xlfn.XLOOKUP($A1829,'Inflation Constants Table'!$A:$A,'Inflation Constants Table'!$B:$B,0))),0)</f>
        <v>3135</v>
      </c>
      <c r="K1829" s="19">
        <f t="shared" si="86"/>
        <v>0</v>
      </c>
      <c r="L1829" s="73">
        <f>_xlfn.XLOOKUP(A1829,'SAPD GF as Pct of COSA GF'!A:A,'SAPD GF as Pct of COSA GF'!C:C)</f>
        <v>1682584782</v>
      </c>
      <c r="M1829" s="19">
        <f t="shared" si="87"/>
        <v>1.8632047749020947E-6</v>
      </c>
    </row>
    <row r="1830" spans="1:13">
      <c r="A1830">
        <v>2024</v>
      </c>
      <c r="B1830" t="s">
        <v>234</v>
      </c>
      <c r="C1830" t="s">
        <v>177</v>
      </c>
      <c r="D1830" t="s">
        <v>182</v>
      </c>
      <c r="F1830" s="65">
        <v>8293</v>
      </c>
      <c r="G1830" s="65">
        <f t="shared" si="85"/>
        <v>8293</v>
      </c>
      <c r="H1830" s="23">
        <f>ROUND(IF($A1830 ='Inflation Constants Table'!$E$1,E1830,E1830*(_xlfn.XLOOKUP($A1830,'Inflation Constants Table'!$A:$A,'Inflation Constants Table'!$B:$B,0))),0)</f>
        <v>0</v>
      </c>
      <c r="I1830" s="23">
        <f>ROUND(IF($A1830 ='Inflation Constants Table'!$E$1,F1830,F1830*(_xlfn.XLOOKUP($A1830,'Inflation Constants Table'!$A:$A,'Inflation Constants Table'!$B:$B,0))),0)</f>
        <v>8708</v>
      </c>
      <c r="J1830" s="23">
        <f>ROUND(IF($A1830 ='Inflation Constants Table'!$E$1,G1830,G1830*(_xlfn.XLOOKUP($A1830,'Inflation Constants Table'!$A:$A,'Inflation Constants Table'!$B:$B,0))),0)</f>
        <v>8708</v>
      </c>
      <c r="K1830" s="19">
        <f t="shared" si="86"/>
        <v>0</v>
      </c>
      <c r="L1830" s="73">
        <f>_xlfn.XLOOKUP(A1830,'SAPD GF as Pct of COSA GF'!A:A,'SAPD GF as Pct of COSA GF'!C:C)</f>
        <v>1682584782</v>
      </c>
      <c r="M1830" s="19">
        <f t="shared" si="87"/>
        <v>5.1753707112751008E-6</v>
      </c>
    </row>
    <row r="1831" spans="1:13">
      <c r="A1831">
        <v>2024</v>
      </c>
      <c r="B1831" t="s">
        <v>234</v>
      </c>
      <c r="C1831" t="s">
        <v>177</v>
      </c>
      <c r="D1831" t="s">
        <v>183</v>
      </c>
      <c r="F1831" s="65">
        <v>1945</v>
      </c>
      <c r="G1831" s="65">
        <f t="shared" si="85"/>
        <v>1945</v>
      </c>
      <c r="H1831" s="23">
        <f>ROUND(IF($A1831 ='Inflation Constants Table'!$E$1,E1831,E1831*(_xlfn.XLOOKUP($A1831,'Inflation Constants Table'!$A:$A,'Inflation Constants Table'!$B:$B,0))),0)</f>
        <v>0</v>
      </c>
      <c r="I1831" s="23">
        <f>ROUND(IF($A1831 ='Inflation Constants Table'!$E$1,F1831,F1831*(_xlfn.XLOOKUP($A1831,'Inflation Constants Table'!$A:$A,'Inflation Constants Table'!$B:$B,0))),0)</f>
        <v>2042</v>
      </c>
      <c r="J1831" s="23">
        <f>ROUND(IF($A1831 ='Inflation Constants Table'!$E$1,G1831,G1831*(_xlfn.XLOOKUP($A1831,'Inflation Constants Table'!$A:$A,'Inflation Constants Table'!$B:$B,0))),0)</f>
        <v>2042</v>
      </c>
      <c r="K1831" s="19">
        <f t="shared" si="86"/>
        <v>0</v>
      </c>
      <c r="L1831" s="73">
        <f>_xlfn.XLOOKUP(A1831,'SAPD GF as Pct of COSA GF'!A:A,'SAPD GF as Pct of COSA GF'!C:C)</f>
        <v>1682584782</v>
      </c>
      <c r="M1831" s="19">
        <f t="shared" si="87"/>
        <v>1.2136089793780151E-6</v>
      </c>
    </row>
    <row r="1832" spans="1:13">
      <c r="A1832">
        <v>2024</v>
      </c>
      <c r="B1832" t="s">
        <v>234</v>
      </c>
      <c r="C1832" t="s">
        <v>177</v>
      </c>
      <c r="D1832" t="s">
        <v>184</v>
      </c>
      <c r="F1832" s="65">
        <v>1728</v>
      </c>
      <c r="G1832" s="65">
        <f t="shared" si="85"/>
        <v>1728</v>
      </c>
      <c r="H1832" s="23">
        <f>ROUND(IF($A1832 ='Inflation Constants Table'!$E$1,E1832,E1832*(_xlfn.XLOOKUP($A1832,'Inflation Constants Table'!$A:$A,'Inflation Constants Table'!$B:$B,0))),0)</f>
        <v>0</v>
      </c>
      <c r="I1832" s="23">
        <f>ROUND(IF($A1832 ='Inflation Constants Table'!$E$1,F1832,F1832*(_xlfn.XLOOKUP($A1832,'Inflation Constants Table'!$A:$A,'Inflation Constants Table'!$B:$B,0))),0)</f>
        <v>1814</v>
      </c>
      <c r="J1832" s="23">
        <f>ROUND(IF($A1832 ='Inflation Constants Table'!$E$1,G1832,G1832*(_xlfn.XLOOKUP($A1832,'Inflation Constants Table'!$A:$A,'Inflation Constants Table'!$B:$B,0))),0)</f>
        <v>1814</v>
      </c>
      <c r="K1832" s="19">
        <f t="shared" si="86"/>
        <v>0</v>
      </c>
      <c r="L1832" s="73">
        <f>_xlfn.XLOOKUP(A1832,'SAPD GF as Pct of COSA GF'!A:A,'SAPD GF as Pct of COSA GF'!C:C)</f>
        <v>1682584782</v>
      </c>
      <c r="M1832" s="19">
        <f t="shared" si="87"/>
        <v>1.0781031775669538E-6</v>
      </c>
    </row>
    <row r="1833" spans="1:13">
      <c r="A1833">
        <v>2024</v>
      </c>
      <c r="B1833" t="s">
        <v>234</v>
      </c>
      <c r="C1833" t="s">
        <v>177</v>
      </c>
      <c r="D1833" t="s">
        <v>185</v>
      </c>
      <c r="F1833" s="65">
        <v>434757</v>
      </c>
      <c r="G1833" s="65">
        <f t="shared" si="85"/>
        <v>434757</v>
      </c>
      <c r="H1833" s="23">
        <f>ROUND(IF($A1833 ='Inflation Constants Table'!$E$1,E1833,E1833*(_xlfn.XLOOKUP($A1833,'Inflation Constants Table'!$A:$A,'Inflation Constants Table'!$B:$B,0))),0)</f>
        <v>0</v>
      </c>
      <c r="I1833" s="23">
        <f>ROUND(IF($A1833 ='Inflation Constants Table'!$E$1,F1833,F1833*(_xlfn.XLOOKUP($A1833,'Inflation Constants Table'!$A:$A,'Inflation Constants Table'!$B:$B,0))),0)</f>
        <v>456495</v>
      </c>
      <c r="J1833" s="23">
        <f>ROUND(IF($A1833 ='Inflation Constants Table'!$E$1,G1833,G1833*(_xlfn.XLOOKUP($A1833,'Inflation Constants Table'!$A:$A,'Inflation Constants Table'!$B:$B,0))),0)</f>
        <v>456495</v>
      </c>
      <c r="K1833" s="19">
        <f t="shared" si="86"/>
        <v>0</v>
      </c>
      <c r="L1833" s="73">
        <f>_xlfn.XLOOKUP(A1833,'SAPD GF as Pct of COSA GF'!A:A,'SAPD GF as Pct of COSA GF'!C:C)</f>
        <v>1682584782</v>
      </c>
      <c r="M1833" s="19">
        <f t="shared" si="87"/>
        <v>2.7130579384973899E-4</v>
      </c>
    </row>
    <row r="1834" spans="1:13">
      <c r="A1834">
        <v>2024</v>
      </c>
      <c r="B1834" t="s">
        <v>234</v>
      </c>
      <c r="C1834" t="s">
        <v>177</v>
      </c>
      <c r="D1834" t="s">
        <v>193</v>
      </c>
      <c r="F1834" s="65">
        <v>8517</v>
      </c>
      <c r="G1834" s="65">
        <f t="shared" si="85"/>
        <v>8517</v>
      </c>
      <c r="H1834" s="23">
        <f>ROUND(IF($A1834 ='Inflation Constants Table'!$E$1,E1834,E1834*(_xlfn.XLOOKUP($A1834,'Inflation Constants Table'!$A:$A,'Inflation Constants Table'!$B:$B,0))),0)</f>
        <v>0</v>
      </c>
      <c r="I1834" s="23">
        <f>ROUND(IF($A1834 ='Inflation Constants Table'!$E$1,F1834,F1834*(_xlfn.XLOOKUP($A1834,'Inflation Constants Table'!$A:$A,'Inflation Constants Table'!$B:$B,0))),0)</f>
        <v>8943</v>
      </c>
      <c r="J1834" s="23">
        <f>ROUND(IF($A1834 ='Inflation Constants Table'!$E$1,G1834,G1834*(_xlfn.XLOOKUP($A1834,'Inflation Constants Table'!$A:$A,'Inflation Constants Table'!$B:$B,0))),0)</f>
        <v>8943</v>
      </c>
      <c r="K1834" s="19">
        <f t="shared" si="86"/>
        <v>0</v>
      </c>
      <c r="L1834" s="73">
        <f>_xlfn.XLOOKUP(A1834,'SAPD GF as Pct of COSA GF'!A:A,'SAPD GF as Pct of COSA GF'!C:C)</f>
        <v>1682584782</v>
      </c>
      <c r="M1834" s="19">
        <f t="shared" si="87"/>
        <v>5.3150367789312383E-6</v>
      </c>
    </row>
    <row r="1835" spans="1:13">
      <c r="A1835">
        <v>2024</v>
      </c>
      <c r="B1835" t="s">
        <v>234</v>
      </c>
      <c r="C1835" t="s">
        <v>177</v>
      </c>
      <c r="D1835" t="s">
        <v>194</v>
      </c>
      <c r="F1835" s="65">
        <v>0</v>
      </c>
      <c r="G1835" s="65">
        <f t="shared" si="85"/>
        <v>0</v>
      </c>
      <c r="H1835" s="23">
        <f>ROUND(IF($A1835 ='Inflation Constants Table'!$E$1,E1835,E1835*(_xlfn.XLOOKUP($A1835,'Inflation Constants Table'!$A:$A,'Inflation Constants Table'!$B:$B,0))),0)</f>
        <v>0</v>
      </c>
      <c r="I1835" s="23">
        <f>ROUND(IF($A1835 ='Inflation Constants Table'!$E$1,F1835,F1835*(_xlfn.XLOOKUP($A1835,'Inflation Constants Table'!$A:$A,'Inflation Constants Table'!$B:$B,0))),0)</f>
        <v>0</v>
      </c>
      <c r="J1835" s="23">
        <f>ROUND(IF($A1835 ='Inflation Constants Table'!$E$1,G1835,G1835*(_xlfn.XLOOKUP($A1835,'Inflation Constants Table'!$A:$A,'Inflation Constants Table'!$B:$B,0))),0)</f>
        <v>0</v>
      </c>
      <c r="K1835" s="19">
        <f t="shared" si="86"/>
        <v>0</v>
      </c>
      <c r="L1835" s="73">
        <f>_xlfn.XLOOKUP(A1835,'SAPD GF as Pct of COSA GF'!A:A,'SAPD GF as Pct of COSA GF'!C:C)</f>
        <v>1682584782</v>
      </c>
      <c r="M1835" s="19">
        <f t="shared" si="87"/>
        <v>0</v>
      </c>
    </row>
    <row r="1836" spans="1:13">
      <c r="A1836">
        <v>2024</v>
      </c>
      <c r="B1836" t="s">
        <v>234</v>
      </c>
      <c r="C1836" t="s">
        <v>177</v>
      </c>
      <c r="D1836" t="s">
        <v>195</v>
      </c>
      <c r="F1836" s="65">
        <v>4755</v>
      </c>
      <c r="G1836" s="65">
        <f t="shared" si="85"/>
        <v>4755</v>
      </c>
      <c r="H1836" s="23">
        <f>ROUND(IF($A1836 ='Inflation Constants Table'!$E$1,E1836,E1836*(_xlfn.XLOOKUP($A1836,'Inflation Constants Table'!$A:$A,'Inflation Constants Table'!$B:$B,0))),0)</f>
        <v>0</v>
      </c>
      <c r="I1836" s="23">
        <f>ROUND(IF($A1836 ='Inflation Constants Table'!$E$1,F1836,F1836*(_xlfn.XLOOKUP($A1836,'Inflation Constants Table'!$A:$A,'Inflation Constants Table'!$B:$B,0))),0)</f>
        <v>4993</v>
      </c>
      <c r="J1836" s="23">
        <f>ROUND(IF($A1836 ='Inflation Constants Table'!$E$1,G1836,G1836*(_xlfn.XLOOKUP($A1836,'Inflation Constants Table'!$A:$A,'Inflation Constants Table'!$B:$B,0))),0)</f>
        <v>4993</v>
      </c>
      <c r="K1836" s="19">
        <f t="shared" si="86"/>
        <v>0</v>
      </c>
      <c r="L1836" s="73">
        <f>_xlfn.XLOOKUP(A1836,'SAPD GF as Pct of COSA GF'!A:A,'SAPD GF as Pct of COSA GF'!C:C)</f>
        <v>1682584782</v>
      </c>
      <c r="M1836" s="19">
        <f t="shared" si="87"/>
        <v>2.9674581949238145E-6</v>
      </c>
    </row>
    <row r="1837" spans="1:13">
      <c r="A1837">
        <v>2024</v>
      </c>
      <c r="B1837" t="s">
        <v>234</v>
      </c>
      <c r="C1837" t="s">
        <v>199</v>
      </c>
      <c r="D1837" t="s">
        <v>226</v>
      </c>
      <c r="F1837" s="65">
        <v>0</v>
      </c>
      <c r="G1837" s="65">
        <f t="shared" si="85"/>
        <v>0</v>
      </c>
      <c r="H1837" s="23">
        <f>ROUND(IF($A1837 ='Inflation Constants Table'!$E$1,E1837,E1837*(_xlfn.XLOOKUP($A1837,'Inflation Constants Table'!$A:$A,'Inflation Constants Table'!$B:$B,0))),0)</f>
        <v>0</v>
      </c>
      <c r="I1837" s="23">
        <f>ROUND(IF($A1837 ='Inflation Constants Table'!$E$1,F1837,F1837*(_xlfn.XLOOKUP($A1837,'Inflation Constants Table'!$A:$A,'Inflation Constants Table'!$B:$B,0))),0)</f>
        <v>0</v>
      </c>
      <c r="J1837" s="23">
        <f>ROUND(IF($A1837 ='Inflation Constants Table'!$E$1,G1837,G1837*(_xlfn.XLOOKUP($A1837,'Inflation Constants Table'!$A:$A,'Inflation Constants Table'!$B:$B,0))),0)</f>
        <v>0</v>
      </c>
      <c r="K1837" s="19">
        <f t="shared" si="86"/>
        <v>0</v>
      </c>
      <c r="L1837" s="73">
        <f>_xlfn.XLOOKUP(A1837,'SAPD GF as Pct of COSA GF'!A:A,'SAPD GF as Pct of COSA GF'!C:C)</f>
        <v>1682584782</v>
      </c>
      <c r="M1837" s="19">
        <f t="shared" si="87"/>
        <v>0</v>
      </c>
    </row>
    <row r="1838" spans="1:13">
      <c r="A1838">
        <v>2024</v>
      </c>
      <c r="B1838" t="s">
        <v>234</v>
      </c>
      <c r="C1838" t="s">
        <v>199</v>
      </c>
      <c r="D1838" t="s">
        <v>227</v>
      </c>
      <c r="F1838" s="65">
        <v>0</v>
      </c>
      <c r="G1838" s="65">
        <f t="shared" si="85"/>
        <v>0</v>
      </c>
      <c r="H1838" s="23">
        <f>ROUND(IF($A1838 ='Inflation Constants Table'!$E$1,E1838,E1838*(_xlfn.XLOOKUP($A1838,'Inflation Constants Table'!$A:$A,'Inflation Constants Table'!$B:$B,0))),0)</f>
        <v>0</v>
      </c>
      <c r="I1838" s="23">
        <f>ROUND(IF($A1838 ='Inflation Constants Table'!$E$1,F1838,F1838*(_xlfn.XLOOKUP($A1838,'Inflation Constants Table'!$A:$A,'Inflation Constants Table'!$B:$B,0))),0)</f>
        <v>0</v>
      </c>
      <c r="J1838" s="23">
        <f>ROUND(IF($A1838 ='Inflation Constants Table'!$E$1,G1838,G1838*(_xlfn.XLOOKUP($A1838,'Inflation Constants Table'!$A:$A,'Inflation Constants Table'!$B:$B,0))),0)</f>
        <v>0</v>
      </c>
      <c r="K1838" s="19">
        <f t="shared" si="86"/>
        <v>0</v>
      </c>
      <c r="L1838" s="73">
        <f>_xlfn.XLOOKUP(A1838,'SAPD GF as Pct of COSA GF'!A:A,'SAPD GF as Pct of COSA GF'!C:C)</f>
        <v>1682584782</v>
      </c>
      <c r="M1838" s="19">
        <f t="shared" si="87"/>
        <v>0</v>
      </c>
    </row>
    <row r="1839" spans="1:13">
      <c r="A1839">
        <v>2024</v>
      </c>
      <c r="B1839" t="s">
        <v>234</v>
      </c>
      <c r="C1839" t="s">
        <v>199</v>
      </c>
      <c r="D1839" t="s">
        <v>203</v>
      </c>
      <c r="F1839" s="65">
        <v>0</v>
      </c>
      <c r="G1839" s="65">
        <f t="shared" si="85"/>
        <v>0</v>
      </c>
      <c r="H1839" s="23">
        <f>ROUND(IF($A1839 ='Inflation Constants Table'!$E$1,E1839,E1839*(_xlfn.XLOOKUP($A1839,'Inflation Constants Table'!$A:$A,'Inflation Constants Table'!$B:$B,0))),0)</f>
        <v>0</v>
      </c>
      <c r="I1839" s="23">
        <f>ROUND(IF($A1839 ='Inflation Constants Table'!$E$1,F1839,F1839*(_xlfn.XLOOKUP($A1839,'Inflation Constants Table'!$A:$A,'Inflation Constants Table'!$B:$B,0))),0)</f>
        <v>0</v>
      </c>
      <c r="J1839" s="23">
        <f>ROUND(IF($A1839 ='Inflation Constants Table'!$E$1,G1839,G1839*(_xlfn.XLOOKUP($A1839,'Inflation Constants Table'!$A:$A,'Inflation Constants Table'!$B:$B,0))),0)</f>
        <v>0</v>
      </c>
      <c r="K1839" s="19">
        <f t="shared" si="86"/>
        <v>0</v>
      </c>
      <c r="L1839" s="73">
        <f>_xlfn.XLOOKUP(A1839,'SAPD GF as Pct of COSA GF'!A:A,'SAPD GF as Pct of COSA GF'!C:C)</f>
        <v>1682584782</v>
      </c>
      <c r="M1839" s="19">
        <f t="shared" si="87"/>
        <v>0</v>
      </c>
    </row>
    <row r="1840" spans="1:13">
      <c r="A1840">
        <v>2024</v>
      </c>
      <c r="B1840" t="s">
        <v>234</v>
      </c>
      <c r="C1840" t="s">
        <v>199</v>
      </c>
      <c r="D1840" t="s">
        <v>222</v>
      </c>
      <c r="F1840" s="65">
        <v>0</v>
      </c>
      <c r="G1840" s="65">
        <f t="shared" si="85"/>
        <v>0</v>
      </c>
      <c r="H1840" s="23">
        <f>ROUND(IF($A1840 ='Inflation Constants Table'!$E$1,E1840,E1840*(_xlfn.XLOOKUP($A1840,'Inflation Constants Table'!$A:$A,'Inflation Constants Table'!$B:$B,0))),0)</f>
        <v>0</v>
      </c>
      <c r="I1840" s="23">
        <f>ROUND(IF($A1840 ='Inflation Constants Table'!$E$1,F1840,F1840*(_xlfn.XLOOKUP($A1840,'Inflation Constants Table'!$A:$A,'Inflation Constants Table'!$B:$B,0))),0)</f>
        <v>0</v>
      </c>
      <c r="J1840" s="23">
        <f>ROUND(IF($A1840 ='Inflation Constants Table'!$E$1,G1840,G1840*(_xlfn.XLOOKUP($A1840,'Inflation Constants Table'!$A:$A,'Inflation Constants Table'!$B:$B,0))),0)</f>
        <v>0</v>
      </c>
      <c r="K1840" s="19">
        <f t="shared" si="86"/>
        <v>0</v>
      </c>
      <c r="L1840" s="73">
        <f>_xlfn.XLOOKUP(A1840,'SAPD GF as Pct of COSA GF'!A:A,'SAPD GF as Pct of COSA GF'!C:C)</f>
        <v>1682584782</v>
      </c>
      <c r="M1840" s="19">
        <f t="shared" si="87"/>
        <v>0</v>
      </c>
    </row>
    <row r="1841" spans="1:13">
      <c r="A1841">
        <v>2024</v>
      </c>
      <c r="B1841" t="s">
        <v>234</v>
      </c>
      <c r="C1841" t="s">
        <v>199</v>
      </c>
      <c r="D1841" t="s">
        <v>223</v>
      </c>
      <c r="F1841" s="65">
        <v>0</v>
      </c>
      <c r="G1841" s="65">
        <f t="shared" si="85"/>
        <v>0</v>
      </c>
      <c r="H1841" s="23">
        <f>ROUND(IF($A1841 ='Inflation Constants Table'!$E$1,E1841,E1841*(_xlfn.XLOOKUP($A1841,'Inflation Constants Table'!$A:$A,'Inflation Constants Table'!$B:$B,0))),0)</f>
        <v>0</v>
      </c>
      <c r="I1841" s="23">
        <f>ROUND(IF($A1841 ='Inflation Constants Table'!$E$1,F1841,F1841*(_xlfn.XLOOKUP($A1841,'Inflation Constants Table'!$A:$A,'Inflation Constants Table'!$B:$B,0))),0)</f>
        <v>0</v>
      </c>
      <c r="J1841" s="23">
        <f>ROUND(IF($A1841 ='Inflation Constants Table'!$E$1,G1841,G1841*(_xlfn.XLOOKUP($A1841,'Inflation Constants Table'!$A:$A,'Inflation Constants Table'!$B:$B,0))),0)</f>
        <v>0</v>
      </c>
      <c r="K1841" s="19">
        <f t="shared" si="86"/>
        <v>0</v>
      </c>
      <c r="L1841" s="73">
        <f>_xlfn.XLOOKUP(A1841,'SAPD GF as Pct of COSA GF'!A:A,'SAPD GF as Pct of COSA GF'!C:C)</f>
        <v>1682584782</v>
      </c>
      <c r="M1841" s="19">
        <f t="shared" si="87"/>
        <v>0</v>
      </c>
    </row>
    <row r="1842" spans="1:13">
      <c r="A1842">
        <v>2024</v>
      </c>
      <c r="B1842" s="62" t="s">
        <v>234</v>
      </c>
      <c r="C1842" s="62" t="s">
        <v>199</v>
      </c>
      <c r="D1842" s="62" t="s">
        <v>228</v>
      </c>
      <c r="F1842" s="68">
        <v>262717</v>
      </c>
      <c r="G1842" s="65">
        <f t="shared" si="85"/>
        <v>262717</v>
      </c>
      <c r="H1842" s="23">
        <f>ROUND(IF($A1842 ='Inflation Constants Table'!$E$1,E1842,E1842*(_xlfn.XLOOKUP($A1842,'Inflation Constants Table'!$A:$A,'Inflation Constants Table'!$B:$B,0))),0)</f>
        <v>0</v>
      </c>
      <c r="I1842" s="23">
        <f>ROUND(IF($A1842 ='Inflation Constants Table'!$E$1,F1842,F1842*(_xlfn.XLOOKUP($A1842,'Inflation Constants Table'!$A:$A,'Inflation Constants Table'!$B:$B,0))),0)</f>
        <v>275853</v>
      </c>
      <c r="J1842" s="23">
        <f>ROUND(IF($A1842 ='Inflation Constants Table'!$E$1,G1842,G1842*(_xlfn.XLOOKUP($A1842,'Inflation Constants Table'!$A:$A,'Inflation Constants Table'!$B:$B,0))),0)</f>
        <v>275853</v>
      </c>
      <c r="K1842" s="19">
        <f t="shared" si="86"/>
        <v>0</v>
      </c>
      <c r="L1842" s="73">
        <f>_xlfn.XLOOKUP(A1842,'SAPD GF as Pct of COSA GF'!A:A,'SAPD GF as Pct of COSA GF'!C:C)</f>
        <v>1682584782</v>
      </c>
      <c r="M1842" s="19">
        <f t="shared" si="87"/>
        <v>1.6394597345169618E-4</v>
      </c>
    </row>
    <row r="1843" spans="1:13">
      <c r="A1843">
        <v>2025</v>
      </c>
      <c r="B1843" t="s">
        <v>234</v>
      </c>
      <c r="C1843" t="s">
        <v>90</v>
      </c>
      <c r="D1843" t="s">
        <v>91</v>
      </c>
      <c r="F1843" s="65">
        <v>3958245</v>
      </c>
      <c r="G1843" s="65">
        <f t="shared" si="85"/>
        <v>3958245</v>
      </c>
      <c r="H1843" s="23">
        <f>ROUND(IF($A1843 ='Inflation Constants Table'!$E$1,E1843,E1843*(_xlfn.XLOOKUP($A1843,'Inflation Constants Table'!$A:$A,'Inflation Constants Table'!$B:$B,0))),0)</f>
        <v>0</v>
      </c>
      <c r="I1843" s="23">
        <f>ROUND(IF($A1843 ='Inflation Constants Table'!$E$1,F1843,F1843*(_xlfn.XLOOKUP($A1843,'Inflation Constants Table'!$A:$A,'Inflation Constants Table'!$B:$B,0))),0)</f>
        <v>4037410</v>
      </c>
      <c r="J1843" s="23">
        <f>ROUND(IF($A1843 ='Inflation Constants Table'!$E$1,G1843,G1843*(_xlfn.XLOOKUP($A1843,'Inflation Constants Table'!$A:$A,'Inflation Constants Table'!$B:$B,0))),0)</f>
        <v>4037410</v>
      </c>
      <c r="K1843" s="19">
        <f t="shared" si="86"/>
        <v>0</v>
      </c>
      <c r="L1843" s="73">
        <f>_xlfn.XLOOKUP(A1843,'SAPD GF as Pct of COSA GF'!A:A,'SAPD GF as Pct of COSA GF'!C:C)</f>
        <v>1701547788</v>
      </c>
      <c r="M1843" s="19">
        <f t="shared" si="87"/>
        <v>2.3727867230491206E-3</v>
      </c>
    </row>
    <row r="1844" spans="1:13">
      <c r="A1844">
        <v>2025</v>
      </c>
      <c r="B1844" t="s">
        <v>234</v>
      </c>
      <c r="C1844" t="s">
        <v>90</v>
      </c>
      <c r="D1844" t="s">
        <v>93</v>
      </c>
      <c r="F1844" s="65">
        <v>659000</v>
      </c>
      <c r="G1844" s="65">
        <f t="shared" si="85"/>
        <v>659000</v>
      </c>
      <c r="H1844" s="23">
        <f>ROUND(IF($A1844 ='Inflation Constants Table'!$E$1,E1844,E1844*(_xlfn.XLOOKUP($A1844,'Inflation Constants Table'!$A:$A,'Inflation Constants Table'!$B:$B,0))),0)</f>
        <v>0</v>
      </c>
      <c r="I1844" s="23">
        <f>ROUND(IF($A1844 ='Inflation Constants Table'!$E$1,F1844,F1844*(_xlfn.XLOOKUP($A1844,'Inflation Constants Table'!$A:$A,'Inflation Constants Table'!$B:$B,0))),0)</f>
        <v>672180</v>
      </c>
      <c r="J1844" s="23">
        <f>ROUND(IF($A1844 ='Inflation Constants Table'!$E$1,G1844,G1844*(_xlfn.XLOOKUP($A1844,'Inflation Constants Table'!$A:$A,'Inflation Constants Table'!$B:$B,0))),0)</f>
        <v>672180</v>
      </c>
      <c r="K1844" s="19">
        <f t="shared" si="86"/>
        <v>0</v>
      </c>
      <c r="L1844" s="73">
        <f>_xlfn.XLOOKUP(A1844,'SAPD GF as Pct of COSA GF'!A:A,'SAPD GF as Pct of COSA GF'!C:C)</f>
        <v>1701547788</v>
      </c>
      <c r="M1844" s="19">
        <f t="shared" si="87"/>
        <v>3.9504033018671823E-4</v>
      </c>
    </row>
    <row r="1845" spans="1:13">
      <c r="A1845">
        <v>2025</v>
      </c>
      <c r="B1845" t="s">
        <v>234</v>
      </c>
      <c r="C1845" t="s">
        <v>90</v>
      </c>
      <c r="D1845" t="s">
        <v>95</v>
      </c>
      <c r="F1845" s="65">
        <v>41200</v>
      </c>
      <c r="G1845" s="65">
        <f t="shared" si="85"/>
        <v>41200</v>
      </c>
      <c r="H1845" s="23">
        <f>ROUND(IF($A1845 ='Inflation Constants Table'!$E$1,E1845,E1845*(_xlfn.XLOOKUP($A1845,'Inflation Constants Table'!$A:$A,'Inflation Constants Table'!$B:$B,0))),0)</f>
        <v>0</v>
      </c>
      <c r="I1845" s="23">
        <f>ROUND(IF($A1845 ='Inflation Constants Table'!$E$1,F1845,F1845*(_xlfn.XLOOKUP($A1845,'Inflation Constants Table'!$A:$A,'Inflation Constants Table'!$B:$B,0))),0)</f>
        <v>42024</v>
      </c>
      <c r="J1845" s="23">
        <f>ROUND(IF($A1845 ='Inflation Constants Table'!$E$1,G1845,G1845*(_xlfn.XLOOKUP($A1845,'Inflation Constants Table'!$A:$A,'Inflation Constants Table'!$B:$B,0))),0)</f>
        <v>42024</v>
      </c>
      <c r="K1845" s="19">
        <f t="shared" si="86"/>
        <v>0</v>
      </c>
      <c r="L1845" s="73">
        <f>_xlfn.XLOOKUP(A1845,'SAPD GF as Pct of COSA GF'!A:A,'SAPD GF as Pct of COSA GF'!C:C)</f>
        <v>1701547788</v>
      </c>
      <c r="M1845" s="19">
        <f t="shared" si="87"/>
        <v>2.4697513814404843E-5</v>
      </c>
    </row>
    <row r="1846" spans="1:13">
      <c r="A1846">
        <v>2025</v>
      </c>
      <c r="B1846" t="s">
        <v>234</v>
      </c>
      <c r="C1846" t="s">
        <v>90</v>
      </c>
      <c r="D1846" t="s">
        <v>96</v>
      </c>
      <c r="F1846" s="65">
        <v>4200</v>
      </c>
      <c r="G1846" s="65">
        <f t="shared" si="85"/>
        <v>4200</v>
      </c>
      <c r="H1846" s="23">
        <f>ROUND(IF($A1846 ='Inflation Constants Table'!$E$1,E1846,E1846*(_xlfn.XLOOKUP($A1846,'Inflation Constants Table'!$A:$A,'Inflation Constants Table'!$B:$B,0))),0)</f>
        <v>0</v>
      </c>
      <c r="I1846" s="23">
        <f>ROUND(IF($A1846 ='Inflation Constants Table'!$E$1,F1846,F1846*(_xlfn.XLOOKUP($A1846,'Inflation Constants Table'!$A:$A,'Inflation Constants Table'!$B:$B,0))),0)</f>
        <v>4284</v>
      </c>
      <c r="J1846" s="23">
        <f>ROUND(IF($A1846 ='Inflation Constants Table'!$E$1,G1846,G1846*(_xlfn.XLOOKUP($A1846,'Inflation Constants Table'!$A:$A,'Inflation Constants Table'!$B:$B,0))),0)</f>
        <v>4284</v>
      </c>
      <c r="K1846" s="19">
        <f t="shared" si="86"/>
        <v>0</v>
      </c>
      <c r="L1846" s="73">
        <f>_xlfn.XLOOKUP(A1846,'SAPD GF as Pct of COSA GF'!A:A,'SAPD GF as Pct of COSA GF'!C:C)</f>
        <v>1701547788</v>
      </c>
      <c r="M1846" s="19">
        <f t="shared" si="87"/>
        <v>2.5177077189441829E-6</v>
      </c>
    </row>
    <row r="1847" spans="1:13">
      <c r="A1847">
        <v>2025</v>
      </c>
      <c r="B1847" t="s">
        <v>234</v>
      </c>
      <c r="C1847" t="s">
        <v>90</v>
      </c>
      <c r="D1847" t="s">
        <v>99</v>
      </c>
      <c r="F1847" s="65">
        <v>69853</v>
      </c>
      <c r="G1847" s="65">
        <f t="shared" si="85"/>
        <v>69853</v>
      </c>
      <c r="H1847" s="23">
        <f>ROUND(IF($A1847 ='Inflation Constants Table'!$E$1,E1847,E1847*(_xlfn.XLOOKUP($A1847,'Inflation Constants Table'!$A:$A,'Inflation Constants Table'!$B:$B,0))),0)</f>
        <v>0</v>
      </c>
      <c r="I1847" s="23">
        <f>ROUND(IF($A1847 ='Inflation Constants Table'!$E$1,F1847,F1847*(_xlfn.XLOOKUP($A1847,'Inflation Constants Table'!$A:$A,'Inflation Constants Table'!$B:$B,0))),0)</f>
        <v>71250</v>
      </c>
      <c r="J1847" s="23">
        <f>ROUND(IF($A1847 ='Inflation Constants Table'!$E$1,G1847,G1847*(_xlfn.XLOOKUP($A1847,'Inflation Constants Table'!$A:$A,'Inflation Constants Table'!$B:$B,0))),0)</f>
        <v>71250</v>
      </c>
      <c r="K1847" s="19">
        <f t="shared" si="86"/>
        <v>0</v>
      </c>
      <c r="L1847" s="73">
        <f>_xlfn.XLOOKUP(A1847,'SAPD GF as Pct of COSA GF'!A:A,'SAPD GF as Pct of COSA GF'!C:C)</f>
        <v>1701547788</v>
      </c>
      <c r="M1847" s="19">
        <f t="shared" si="87"/>
        <v>4.1873640283560462E-5</v>
      </c>
    </row>
    <row r="1848" spans="1:13">
      <c r="A1848">
        <v>2025</v>
      </c>
      <c r="B1848" t="s">
        <v>234</v>
      </c>
      <c r="C1848" t="s">
        <v>90</v>
      </c>
      <c r="D1848" t="s">
        <v>100</v>
      </c>
      <c r="F1848" s="65">
        <v>277341</v>
      </c>
      <c r="G1848" s="65">
        <f t="shared" si="85"/>
        <v>277341</v>
      </c>
      <c r="H1848" s="23">
        <f>ROUND(IF($A1848 ='Inflation Constants Table'!$E$1,E1848,E1848*(_xlfn.XLOOKUP($A1848,'Inflation Constants Table'!$A:$A,'Inflation Constants Table'!$B:$B,0))),0)</f>
        <v>0</v>
      </c>
      <c r="I1848" s="23">
        <f>ROUND(IF($A1848 ='Inflation Constants Table'!$E$1,F1848,F1848*(_xlfn.XLOOKUP($A1848,'Inflation Constants Table'!$A:$A,'Inflation Constants Table'!$B:$B,0))),0)</f>
        <v>282888</v>
      </c>
      <c r="J1848" s="23">
        <f>ROUND(IF($A1848 ='Inflation Constants Table'!$E$1,G1848,G1848*(_xlfn.XLOOKUP($A1848,'Inflation Constants Table'!$A:$A,'Inflation Constants Table'!$B:$B,0))),0)</f>
        <v>282888</v>
      </c>
      <c r="K1848" s="19">
        <f t="shared" si="86"/>
        <v>0</v>
      </c>
      <c r="L1848" s="73">
        <f>_xlfn.XLOOKUP(A1848,'SAPD GF as Pct of COSA GF'!A:A,'SAPD GF as Pct of COSA GF'!C:C)</f>
        <v>1701547788</v>
      </c>
      <c r="M1848" s="19">
        <f t="shared" si="87"/>
        <v>1.6625333828120494E-4</v>
      </c>
    </row>
    <row r="1849" spans="1:13">
      <c r="A1849">
        <v>2025</v>
      </c>
      <c r="B1849" t="s">
        <v>234</v>
      </c>
      <c r="C1849" t="s">
        <v>90</v>
      </c>
      <c r="D1849" t="s">
        <v>102</v>
      </c>
      <c r="F1849" s="65">
        <v>3620</v>
      </c>
      <c r="G1849" s="65">
        <f t="shared" si="85"/>
        <v>3620</v>
      </c>
      <c r="H1849" s="23">
        <f>ROUND(IF($A1849 ='Inflation Constants Table'!$E$1,E1849,E1849*(_xlfn.XLOOKUP($A1849,'Inflation Constants Table'!$A:$A,'Inflation Constants Table'!$B:$B,0))),0)</f>
        <v>0</v>
      </c>
      <c r="I1849" s="23">
        <f>ROUND(IF($A1849 ='Inflation Constants Table'!$E$1,F1849,F1849*(_xlfn.XLOOKUP($A1849,'Inflation Constants Table'!$A:$A,'Inflation Constants Table'!$B:$B,0))),0)</f>
        <v>3692</v>
      </c>
      <c r="J1849" s="23">
        <f>ROUND(IF($A1849 ='Inflation Constants Table'!$E$1,G1849,G1849*(_xlfn.XLOOKUP($A1849,'Inflation Constants Table'!$A:$A,'Inflation Constants Table'!$B:$B,0))),0)</f>
        <v>3692</v>
      </c>
      <c r="K1849" s="19">
        <f t="shared" si="86"/>
        <v>0</v>
      </c>
      <c r="L1849" s="73">
        <f>_xlfn.XLOOKUP(A1849,'SAPD GF as Pct of COSA GF'!A:A,'SAPD GF as Pct of COSA GF'!C:C)</f>
        <v>1701547788</v>
      </c>
      <c r="M1849" s="19">
        <f t="shared" si="87"/>
        <v>2.1697891919565647E-6</v>
      </c>
    </row>
    <row r="1850" spans="1:13">
      <c r="A1850">
        <v>2025</v>
      </c>
      <c r="B1850" t="s">
        <v>234</v>
      </c>
      <c r="C1850" t="s">
        <v>90</v>
      </c>
      <c r="D1850" t="s">
        <v>104</v>
      </c>
      <c r="F1850" s="65">
        <v>68500</v>
      </c>
      <c r="G1850" s="65">
        <f t="shared" si="85"/>
        <v>68500</v>
      </c>
      <c r="H1850" s="23">
        <f>ROUND(IF($A1850 ='Inflation Constants Table'!$E$1,E1850,E1850*(_xlfn.XLOOKUP($A1850,'Inflation Constants Table'!$A:$A,'Inflation Constants Table'!$B:$B,0))),0)</f>
        <v>0</v>
      </c>
      <c r="I1850" s="23">
        <f>ROUND(IF($A1850 ='Inflation Constants Table'!$E$1,F1850,F1850*(_xlfn.XLOOKUP($A1850,'Inflation Constants Table'!$A:$A,'Inflation Constants Table'!$B:$B,0))),0)</f>
        <v>69870</v>
      </c>
      <c r="J1850" s="23">
        <f>ROUND(IF($A1850 ='Inflation Constants Table'!$E$1,G1850,G1850*(_xlfn.XLOOKUP($A1850,'Inflation Constants Table'!$A:$A,'Inflation Constants Table'!$B:$B,0))),0)</f>
        <v>69870</v>
      </c>
      <c r="K1850" s="19">
        <f t="shared" si="86"/>
        <v>0</v>
      </c>
      <c r="L1850" s="73">
        <f>_xlfn.XLOOKUP(A1850,'SAPD GF as Pct of COSA GF'!A:A,'SAPD GF as Pct of COSA GF'!C:C)</f>
        <v>1701547788</v>
      </c>
      <c r="M1850" s="19">
        <f t="shared" si="87"/>
        <v>4.106261398754203E-5</v>
      </c>
    </row>
    <row r="1851" spans="1:13">
      <c r="A1851">
        <v>2025</v>
      </c>
      <c r="B1851" t="s">
        <v>234</v>
      </c>
      <c r="C1851" t="s">
        <v>90</v>
      </c>
      <c r="D1851" t="s">
        <v>111</v>
      </c>
      <c r="F1851" s="65">
        <v>3000</v>
      </c>
      <c r="G1851" s="65">
        <f t="shared" si="85"/>
        <v>3000</v>
      </c>
      <c r="H1851" s="23">
        <f>ROUND(IF($A1851 ='Inflation Constants Table'!$E$1,E1851,E1851*(_xlfn.XLOOKUP($A1851,'Inflation Constants Table'!$A:$A,'Inflation Constants Table'!$B:$B,0))),0)</f>
        <v>0</v>
      </c>
      <c r="I1851" s="23">
        <f>ROUND(IF($A1851 ='Inflation Constants Table'!$E$1,F1851,F1851*(_xlfn.XLOOKUP($A1851,'Inflation Constants Table'!$A:$A,'Inflation Constants Table'!$B:$B,0))),0)</f>
        <v>3060</v>
      </c>
      <c r="J1851" s="23">
        <f>ROUND(IF($A1851 ='Inflation Constants Table'!$E$1,G1851,G1851*(_xlfn.XLOOKUP($A1851,'Inflation Constants Table'!$A:$A,'Inflation Constants Table'!$B:$B,0))),0)</f>
        <v>3060</v>
      </c>
      <c r="K1851" s="19">
        <f t="shared" si="86"/>
        <v>0</v>
      </c>
      <c r="L1851" s="73">
        <f>_xlfn.XLOOKUP(A1851,'SAPD GF as Pct of COSA GF'!A:A,'SAPD GF as Pct of COSA GF'!C:C)</f>
        <v>1701547788</v>
      </c>
      <c r="M1851" s="19">
        <f t="shared" si="87"/>
        <v>1.798362656388702E-6</v>
      </c>
    </row>
    <row r="1852" spans="1:13">
      <c r="A1852">
        <v>2025</v>
      </c>
      <c r="B1852" t="s">
        <v>234</v>
      </c>
      <c r="C1852" t="s">
        <v>90</v>
      </c>
      <c r="D1852" t="s">
        <v>122</v>
      </c>
      <c r="F1852" s="65">
        <v>513528</v>
      </c>
      <c r="G1852" s="65">
        <f t="shared" si="85"/>
        <v>513528</v>
      </c>
      <c r="H1852" s="23">
        <f>ROUND(IF($A1852 ='Inflation Constants Table'!$E$1,E1852,E1852*(_xlfn.XLOOKUP($A1852,'Inflation Constants Table'!$A:$A,'Inflation Constants Table'!$B:$B,0))),0)</f>
        <v>0</v>
      </c>
      <c r="I1852" s="23">
        <f>ROUND(IF($A1852 ='Inflation Constants Table'!$E$1,F1852,F1852*(_xlfn.XLOOKUP($A1852,'Inflation Constants Table'!$A:$A,'Inflation Constants Table'!$B:$B,0))),0)</f>
        <v>523799</v>
      </c>
      <c r="J1852" s="23">
        <f>ROUND(IF($A1852 ='Inflation Constants Table'!$E$1,G1852,G1852*(_xlfn.XLOOKUP($A1852,'Inflation Constants Table'!$A:$A,'Inflation Constants Table'!$B:$B,0))),0)</f>
        <v>523799</v>
      </c>
      <c r="K1852" s="19">
        <f t="shared" si="86"/>
        <v>0</v>
      </c>
      <c r="L1852" s="73">
        <f>_xlfn.XLOOKUP(A1852,'SAPD GF as Pct of COSA GF'!A:A,'SAPD GF as Pct of COSA GF'!C:C)</f>
        <v>1701547788</v>
      </c>
      <c r="M1852" s="19">
        <f t="shared" si="87"/>
        <v>3.0783678465808685E-4</v>
      </c>
    </row>
    <row r="1853" spans="1:13">
      <c r="A1853">
        <v>2025</v>
      </c>
      <c r="B1853" t="s">
        <v>234</v>
      </c>
      <c r="C1853" t="s">
        <v>90</v>
      </c>
      <c r="D1853" t="s">
        <v>231</v>
      </c>
      <c r="F1853" s="65">
        <v>87489</v>
      </c>
      <c r="G1853" s="65">
        <f t="shared" si="85"/>
        <v>87489</v>
      </c>
      <c r="H1853" s="23">
        <f>ROUND(IF($A1853 ='Inflation Constants Table'!$E$1,E1853,E1853*(_xlfn.XLOOKUP($A1853,'Inflation Constants Table'!$A:$A,'Inflation Constants Table'!$B:$B,0))),0)</f>
        <v>0</v>
      </c>
      <c r="I1853" s="23">
        <f>ROUND(IF($A1853 ='Inflation Constants Table'!$E$1,F1853,F1853*(_xlfn.XLOOKUP($A1853,'Inflation Constants Table'!$A:$A,'Inflation Constants Table'!$B:$B,0))),0)</f>
        <v>89239</v>
      </c>
      <c r="J1853" s="23">
        <f>ROUND(IF($A1853 ='Inflation Constants Table'!$E$1,G1853,G1853*(_xlfn.XLOOKUP($A1853,'Inflation Constants Table'!$A:$A,'Inflation Constants Table'!$B:$B,0))),0)</f>
        <v>89239</v>
      </c>
      <c r="K1853" s="19">
        <f t="shared" si="86"/>
        <v>0</v>
      </c>
      <c r="L1853" s="73">
        <f>_xlfn.XLOOKUP(A1853,'SAPD GF as Pct of COSA GF'!A:A,'SAPD GF as Pct of COSA GF'!C:C)</f>
        <v>1701547788</v>
      </c>
      <c r="M1853" s="19">
        <f t="shared" si="87"/>
        <v>5.2445779442310909E-5</v>
      </c>
    </row>
    <row r="1854" spans="1:13">
      <c r="A1854">
        <v>2025</v>
      </c>
      <c r="B1854" t="s">
        <v>234</v>
      </c>
      <c r="C1854" t="s">
        <v>90</v>
      </c>
      <c r="D1854" t="s">
        <v>230</v>
      </c>
      <c r="F1854" s="65">
        <v>56698</v>
      </c>
      <c r="G1854" s="65">
        <f t="shared" si="85"/>
        <v>56698</v>
      </c>
      <c r="H1854" s="23">
        <f>ROUND(IF($A1854 ='Inflation Constants Table'!$E$1,E1854,E1854*(_xlfn.XLOOKUP($A1854,'Inflation Constants Table'!$A:$A,'Inflation Constants Table'!$B:$B,0))),0)</f>
        <v>0</v>
      </c>
      <c r="I1854" s="23">
        <f>ROUND(IF($A1854 ='Inflation Constants Table'!$E$1,F1854,F1854*(_xlfn.XLOOKUP($A1854,'Inflation Constants Table'!$A:$A,'Inflation Constants Table'!$B:$B,0))),0)</f>
        <v>57832</v>
      </c>
      <c r="J1854" s="23">
        <f>ROUND(IF($A1854 ='Inflation Constants Table'!$E$1,G1854,G1854*(_xlfn.XLOOKUP($A1854,'Inflation Constants Table'!$A:$A,'Inflation Constants Table'!$B:$B,0))),0)</f>
        <v>57832</v>
      </c>
      <c r="K1854" s="19">
        <f t="shared" si="86"/>
        <v>0</v>
      </c>
      <c r="L1854" s="73">
        <f>_xlfn.XLOOKUP(A1854,'SAPD GF as Pct of COSA GF'!A:A,'SAPD GF as Pct of COSA GF'!C:C)</f>
        <v>1701547788</v>
      </c>
      <c r="M1854" s="19">
        <f t="shared" si="87"/>
        <v>3.3987878805317456E-5</v>
      </c>
    </row>
    <row r="1855" spans="1:13">
      <c r="A1855">
        <v>2025</v>
      </c>
      <c r="B1855" t="s">
        <v>234</v>
      </c>
      <c r="C1855" t="s">
        <v>90</v>
      </c>
      <c r="D1855" t="s">
        <v>126</v>
      </c>
      <c r="F1855" s="65">
        <v>566924</v>
      </c>
      <c r="G1855" s="65">
        <f t="shared" si="85"/>
        <v>566924</v>
      </c>
      <c r="H1855" s="23">
        <f>ROUND(IF($A1855 ='Inflation Constants Table'!$E$1,E1855,E1855*(_xlfn.XLOOKUP($A1855,'Inflation Constants Table'!$A:$A,'Inflation Constants Table'!$B:$B,0))),0)</f>
        <v>0</v>
      </c>
      <c r="I1855" s="23">
        <f>ROUND(IF($A1855 ='Inflation Constants Table'!$E$1,F1855,F1855*(_xlfn.XLOOKUP($A1855,'Inflation Constants Table'!$A:$A,'Inflation Constants Table'!$B:$B,0))),0)</f>
        <v>578262</v>
      </c>
      <c r="J1855" s="23">
        <f>ROUND(IF($A1855 ='Inflation Constants Table'!$E$1,G1855,G1855*(_xlfn.XLOOKUP($A1855,'Inflation Constants Table'!$A:$A,'Inflation Constants Table'!$B:$B,0))),0)</f>
        <v>578262</v>
      </c>
      <c r="K1855" s="19">
        <f t="shared" si="86"/>
        <v>0</v>
      </c>
      <c r="L1855" s="73">
        <f>_xlfn.XLOOKUP(A1855,'SAPD GF as Pct of COSA GF'!A:A,'SAPD GF as Pct of COSA GF'!C:C)</f>
        <v>1701547788</v>
      </c>
      <c r="M1855" s="19">
        <f t="shared" si="87"/>
        <v>3.398447014407332E-4</v>
      </c>
    </row>
    <row r="1856" spans="1:13">
      <c r="A1856">
        <v>2025</v>
      </c>
      <c r="B1856" t="s">
        <v>234</v>
      </c>
      <c r="C1856" t="s">
        <v>90</v>
      </c>
      <c r="D1856" t="s">
        <v>127</v>
      </c>
      <c r="F1856" s="65">
        <v>68428</v>
      </c>
      <c r="G1856" s="65">
        <f t="shared" si="85"/>
        <v>68428</v>
      </c>
      <c r="H1856" s="23">
        <f>ROUND(IF($A1856 ='Inflation Constants Table'!$E$1,E1856,E1856*(_xlfn.XLOOKUP($A1856,'Inflation Constants Table'!$A:$A,'Inflation Constants Table'!$B:$B,0))),0)</f>
        <v>0</v>
      </c>
      <c r="I1856" s="23">
        <f>ROUND(IF($A1856 ='Inflation Constants Table'!$E$1,F1856,F1856*(_xlfn.XLOOKUP($A1856,'Inflation Constants Table'!$A:$A,'Inflation Constants Table'!$B:$B,0))),0)</f>
        <v>69797</v>
      </c>
      <c r="J1856" s="23">
        <f>ROUND(IF($A1856 ='Inflation Constants Table'!$E$1,G1856,G1856*(_xlfn.XLOOKUP($A1856,'Inflation Constants Table'!$A:$A,'Inflation Constants Table'!$B:$B,0))),0)</f>
        <v>69797</v>
      </c>
      <c r="K1856" s="19">
        <f t="shared" si="86"/>
        <v>0</v>
      </c>
      <c r="L1856" s="73">
        <f>_xlfn.XLOOKUP(A1856,'SAPD GF as Pct of COSA GF'!A:A,'SAPD GF as Pct of COSA GF'!C:C)</f>
        <v>1701547788</v>
      </c>
      <c r="M1856" s="19">
        <f t="shared" si="87"/>
        <v>4.1019711871883084E-5</v>
      </c>
    </row>
    <row r="1857" spans="1:13">
      <c r="A1857">
        <v>2025</v>
      </c>
      <c r="B1857" t="s">
        <v>234</v>
      </c>
      <c r="C1857" t="s">
        <v>90</v>
      </c>
      <c r="D1857" t="s">
        <v>129</v>
      </c>
      <c r="F1857" s="65">
        <v>-254000</v>
      </c>
      <c r="G1857" s="65">
        <f t="shared" si="85"/>
        <v>-254000</v>
      </c>
      <c r="H1857" s="23">
        <f>ROUND(IF($A1857 ='Inflation Constants Table'!$E$1,E1857,E1857*(_xlfn.XLOOKUP($A1857,'Inflation Constants Table'!$A:$A,'Inflation Constants Table'!$B:$B,0))),0)</f>
        <v>0</v>
      </c>
      <c r="I1857" s="23">
        <f>ROUND(IF($A1857 ='Inflation Constants Table'!$E$1,F1857,F1857*(_xlfn.XLOOKUP($A1857,'Inflation Constants Table'!$A:$A,'Inflation Constants Table'!$B:$B,0))),0)</f>
        <v>-259080</v>
      </c>
      <c r="J1857" s="23">
        <f>ROUND(IF($A1857 ='Inflation Constants Table'!$E$1,G1857,G1857*(_xlfn.XLOOKUP($A1857,'Inflation Constants Table'!$A:$A,'Inflation Constants Table'!$B:$B,0))),0)</f>
        <v>-259080</v>
      </c>
      <c r="K1857" s="19">
        <f t="shared" si="86"/>
        <v>0</v>
      </c>
      <c r="L1857" s="73">
        <f>_xlfn.XLOOKUP(A1857,'SAPD GF as Pct of COSA GF'!A:A,'SAPD GF as Pct of COSA GF'!C:C)</f>
        <v>1701547788</v>
      </c>
      <c r="M1857" s="19">
        <f t="shared" si="87"/>
        <v>-1.5226137157424343E-4</v>
      </c>
    </row>
    <row r="1858" spans="1:13">
      <c r="A1858">
        <v>2025</v>
      </c>
      <c r="B1858" t="s">
        <v>234</v>
      </c>
      <c r="C1858" t="s">
        <v>90</v>
      </c>
      <c r="D1858" t="s">
        <v>128</v>
      </c>
      <c r="F1858" s="65">
        <v>119247</v>
      </c>
      <c r="G1858" s="65">
        <f t="shared" si="85"/>
        <v>119247</v>
      </c>
      <c r="H1858" s="23">
        <f>ROUND(IF($A1858 ='Inflation Constants Table'!$E$1,E1858,E1858*(_xlfn.XLOOKUP($A1858,'Inflation Constants Table'!$A:$A,'Inflation Constants Table'!$B:$B,0))),0)</f>
        <v>0</v>
      </c>
      <c r="I1858" s="23">
        <f>ROUND(IF($A1858 ='Inflation Constants Table'!$E$1,F1858,F1858*(_xlfn.XLOOKUP($A1858,'Inflation Constants Table'!$A:$A,'Inflation Constants Table'!$B:$B,0))),0)</f>
        <v>121632</v>
      </c>
      <c r="J1858" s="23">
        <f>ROUND(IF($A1858 ='Inflation Constants Table'!$E$1,G1858,G1858*(_xlfn.XLOOKUP($A1858,'Inflation Constants Table'!$A:$A,'Inflation Constants Table'!$B:$B,0))),0)</f>
        <v>121632</v>
      </c>
      <c r="K1858" s="19">
        <f t="shared" si="86"/>
        <v>0</v>
      </c>
      <c r="L1858" s="73">
        <f>_xlfn.XLOOKUP(A1858,'SAPD GF as Pct of COSA GF'!A:A,'SAPD GF as Pct of COSA GF'!C:C)</f>
        <v>1701547788</v>
      </c>
      <c r="M1858" s="19">
        <f t="shared" si="87"/>
        <v>7.1483152490807382E-5</v>
      </c>
    </row>
    <row r="1859" spans="1:13">
      <c r="A1859">
        <v>2025</v>
      </c>
      <c r="B1859" t="s">
        <v>234</v>
      </c>
      <c r="C1859" t="s">
        <v>130</v>
      </c>
      <c r="D1859" t="s">
        <v>131</v>
      </c>
      <c r="F1859" s="65">
        <v>29484</v>
      </c>
      <c r="G1859" s="65">
        <f t="shared" ref="G1859:G1922" si="88">E1859+F1859</f>
        <v>29484</v>
      </c>
      <c r="H1859" s="23">
        <f>ROUND(IF($A1859 ='Inflation Constants Table'!$E$1,E1859,E1859*(_xlfn.XLOOKUP($A1859,'Inflation Constants Table'!$A:$A,'Inflation Constants Table'!$B:$B,0))),0)</f>
        <v>0</v>
      </c>
      <c r="I1859" s="23">
        <f>ROUND(IF($A1859 ='Inflation Constants Table'!$E$1,F1859,F1859*(_xlfn.XLOOKUP($A1859,'Inflation Constants Table'!$A:$A,'Inflation Constants Table'!$B:$B,0))),0)</f>
        <v>30074</v>
      </c>
      <c r="J1859" s="23">
        <f>ROUND(IF($A1859 ='Inflation Constants Table'!$E$1,G1859,G1859*(_xlfn.XLOOKUP($A1859,'Inflation Constants Table'!$A:$A,'Inflation Constants Table'!$B:$B,0))),0)</f>
        <v>30074</v>
      </c>
      <c r="K1859" s="19">
        <f t="shared" ref="K1859:K1922" si="89">IF(J1859 = 0, 0, H1859/J1859)</f>
        <v>0</v>
      </c>
      <c r="L1859" s="73">
        <f>_xlfn.XLOOKUP(A1859,'SAPD GF as Pct of COSA GF'!A:A,'SAPD GF as Pct of COSA GF'!C:C)</f>
        <v>1701547788</v>
      </c>
      <c r="M1859" s="19">
        <f t="shared" ref="M1859:M1922" si="90">J1859/L1859</f>
        <v>1.7674496251056805E-5</v>
      </c>
    </row>
    <row r="1860" spans="1:13">
      <c r="A1860">
        <v>2025</v>
      </c>
      <c r="B1860" t="s">
        <v>234</v>
      </c>
      <c r="C1860" t="s">
        <v>130</v>
      </c>
      <c r="D1860" t="s">
        <v>132</v>
      </c>
      <c r="F1860" s="65">
        <v>18551</v>
      </c>
      <c r="G1860" s="65">
        <f t="shared" si="88"/>
        <v>18551</v>
      </c>
      <c r="H1860" s="23">
        <f>ROUND(IF($A1860 ='Inflation Constants Table'!$E$1,E1860,E1860*(_xlfn.XLOOKUP($A1860,'Inflation Constants Table'!$A:$A,'Inflation Constants Table'!$B:$B,0))),0)</f>
        <v>0</v>
      </c>
      <c r="I1860" s="23">
        <f>ROUND(IF($A1860 ='Inflation Constants Table'!$E$1,F1860,F1860*(_xlfn.XLOOKUP($A1860,'Inflation Constants Table'!$A:$A,'Inflation Constants Table'!$B:$B,0))),0)</f>
        <v>18922</v>
      </c>
      <c r="J1860" s="23">
        <f>ROUND(IF($A1860 ='Inflation Constants Table'!$E$1,G1860,G1860*(_xlfn.XLOOKUP($A1860,'Inflation Constants Table'!$A:$A,'Inflation Constants Table'!$B:$B,0))),0)</f>
        <v>18922</v>
      </c>
      <c r="K1860" s="19">
        <f t="shared" si="89"/>
        <v>0</v>
      </c>
      <c r="L1860" s="73">
        <f>_xlfn.XLOOKUP(A1860,'SAPD GF as Pct of COSA GF'!A:A,'SAPD GF as Pct of COSA GF'!C:C)</f>
        <v>1701547788</v>
      </c>
      <c r="M1860" s="19">
        <f t="shared" si="90"/>
        <v>1.1120463458884646E-5</v>
      </c>
    </row>
    <row r="1861" spans="1:13">
      <c r="A1861">
        <v>2025</v>
      </c>
      <c r="B1861" t="s">
        <v>234</v>
      </c>
      <c r="C1861" t="s">
        <v>130</v>
      </c>
      <c r="D1861" t="s">
        <v>235</v>
      </c>
      <c r="F1861" s="65">
        <v>0</v>
      </c>
      <c r="G1861" s="65">
        <f t="shared" si="88"/>
        <v>0</v>
      </c>
      <c r="H1861" s="23">
        <f>ROUND(IF($A1861 ='Inflation Constants Table'!$E$1,E1861,E1861*(_xlfn.XLOOKUP($A1861,'Inflation Constants Table'!$A:$A,'Inflation Constants Table'!$B:$B,0))),0)</f>
        <v>0</v>
      </c>
      <c r="I1861" s="23">
        <f>ROUND(IF($A1861 ='Inflation Constants Table'!$E$1,F1861,F1861*(_xlfn.XLOOKUP($A1861,'Inflation Constants Table'!$A:$A,'Inflation Constants Table'!$B:$B,0))),0)</f>
        <v>0</v>
      </c>
      <c r="J1861" s="23">
        <f>ROUND(IF($A1861 ='Inflation Constants Table'!$E$1,G1861,G1861*(_xlfn.XLOOKUP($A1861,'Inflation Constants Table'!$A:$A,'Inflation Constants Table'!$B:$B,0))),0)</f>
        <v>0</v>
      </c>
      <c r="K1861" s="19">
        <f t="shared" si="89"/>
        <v>0</v>
      </c>
      <c r="L1861" s="73">
        <f>_xlfn.XLOOKUP(A1861,'SAPD GF as Pct of COSA GF'!A:A,'SAPD GF as Pct of COSA GF'!C:C)</f>
        <v>1701547788</v>
      </c>
      <c r="M1861" s="19">
        <f t="shared" si="90"/>
        <v>0</v>
      </c>
    </row>
    <row r="1862" spans="1:13">
      <c r="A1862">
        <v>2025</v>
      </c>
      <c r="B1862" t="s">
        <v>234</v>
      </c>
      <c r="C1862" t="s">
        <v>130</v>
      </c>
      <c r="D1862" t="s">
        <v>138</v>
      </c>
      <c r="F1862" s="65">
        <v>683</v>
      </c>
      <c r="G1862" s="65">
        <f t="shared" si="88"/>
        <v>683</v>
      </c>
      <c r="H1862" s="23">
        <f>ROUND(IF($A1862 ='Inflation Constants Table'!$E$1,E1862,E1862*(_xlfn.XLOOKUP($A1862,'Inflation Constants Table'!$A:$A,'Inflation Constants Table'!$B:$B,0))),0)</f>
        <v>0</v>
      </c>
      <c r="I1862" s="23">
        <f>ROUND(IF($A1862 ='Inflation Constants Table'!$E$1,F1862,F1862*(_xlfn.XLOOKUP($A1862,'Inflation Constants Table'!$A:$A,'Inflation Constants Table'!$B:$B,0))),0)</f>
        <v>697</v>
      </c>
      <c r="J1862" s="23">
        <f>ROUND(IF($A1862 ='Inflation Constants Table'!$E$1,G1862,G1862*(_xlfn.XLOOKUP($A1862,'Inflation Constants Table'!$A:$A,'Inflation Constants Table'!$B:$B,0))),0)</f>
        <v>697</v>
      </c>
      <c r="K1862" s="19">
        <f t="shared" si="89"/>
        <v>0</v>
      </c>
      <c r="L1862" s="73">
        <f>_xlfn.XLOOKUP(A1862,'SAPD GF as Pct of COSA GF'!A:A,'SAPD GF as Pct of COSA GF'!C:C)</f>
        <v>1701547788</v>
      </c>
      <c r="M1862" s="19">
        <f t="shared" si="90"/>
        <v>4.096270495107599E-7</v>
      </c>
    </row>
    <row r="1863" spans="1:13">
      <c r="A1863">
        <v>2025</v>
      </c>
      <c r="B1863" t="s">
        <v>234</v>
      </c>
      <c r="C1863" t="s">
        <v>130</v>
      </c>
      <c r="D1863" t="s">
        <v>139</v>
      </c>
      <c r="F1863" s="65">
        <v>1135</v>
      </c>
      <c r="G1863" s="65">
        <f t="shared" si="88"/>
        <v>1135</v>
      </c>
      <c r="H1863" s="23">
        <f>ROUND(IF($A1863 ='Inflation Constants Table'!$E$1,E1863,E1863*(_xlfn.XLOOKUP($A1863,'Inflation Constants Table'!$A:$A,'Inflation Constants Table'!$B:$B,0))),0)</f>
        <v>0</v>
      </c>
      <c r="I1863" s="23">
        <f>ROUND(IF($A1863 ='Inflation Constants Table'!$E$1,F1863,F1863*(_xlfn.XLOOKUP($A1863,'Inflation Constants Table'!$A:$A,'Inflation Constants Table'!$B:$B,0))),0)</f>
        <v>1158</v>
      </c>
      <c r="J1863" s="23">
        <f>ROUND(IF($A1863 ='Inflation Constants Table'!$E$1,G1863,G1863*(_xlfn.XLOOKUP($A1863,'Inflation Constants Table'!$A:$A,'Inflation Constants Table'!$B:$B,0))),0)</f>
        <v>1158</v>
      </c>
      <c r="K1863" s="19">
        <f t="shared" si="89"/>
        <v>0</v>
      </c>
      <c r="L1863" s="73">
        <f>_xlfn.XLOOKUP(A1863,'SAPD GF as Pct of COSA GF'!A:A,'SAPD GF as Pct of COSA GF'!C:C)</f>
        <v>1701547788</v>
      </c>
      <c r="M1863" s="19">
        <f t="shared" si="90"/>
        <v>6.8055684839807748E-7</v>
      </c>
    </row>
    <row r="1864" spans="1:13">
      <c r="A1864">
        <v>2025</v>
      </c>
      <c r="B1864" t="s">
        <v>234</v>
      </c>
      <c r="C1864" t="s">
        <v>130</v>
      </c>
      <c r="D1864" t="s">
        <v>140</v>
      </c>
      <c r="F1864" s="65">
        <v>1118</v>
      </c>
      <c r="G1864" s="65">
        <f t="shared" si="88"/>
        <v>1118</v>
      </c>
      <c r="H1864" s="23">
        <f>ROUND(IF($A1864 ='Inflation Constants Table'!$E$1,E1864,E1864*(_xlfn.XLOOKUP($A1864,'Inflation Constants Table'!$A:$A,'Inflation Constants Table'!$B:$B,0))),0)</f>
        <v>0</v>
      </c>
      <c r="I1864" s="23">
        <f>ROUND(IF($A1864 ='Inflation Constants Table'!$E$1,F1864,F1864*(_xlfn.XLOOKUP($A1864,'Inflation Constants Table'!$A:$A,'Inflation Constants Table'!$B:$B,0))),0)</f>
        <v>1140</v>
      </c>
      <c r="J1864" s="23">
        <f>ROUND(IF($A1864 ='Inflation Constants Table'!$E$1,G1864,G1864*(_xlfn.XLOOKUP($A1864,'Inflation Constants Table'!$A:$A,'Inflation Constants Table'!$B:$B,0))),0)</f>
        <v>1140</v>
      </c>
      <c r="K1864" s="19">
        <f t="shared" si="89"/>
        <v>0</v>
      </c>
      <c r="L1864" s="73">
        <f>_xlfn.XLOOKUP(A1864,'SAPD GF as Pct of COSA GF'!A:A,'SAPD GF as Pct of COSA GF'!C:C)</f>
        <v>1701547788</v>
      </c>
      <c r="M1864" s="19">
        <f t="shared" si="90"/>
        <v>6.6997824453696744E-7</v>
      </c>
    </row>
    <row r="1865" spans="1:13">
      <c r="A1865">
        <v>2025</v>
      </c>
      <c r="B1865" t="s">
        <v>234</v>
      </c>
      <c r="C1865" t="s">
        <v>130</v>
      </c>
      <c r="D1865" t="s">
        <v>141</v>
      </c>
      <c r="F1865" s="65">
        <v>150</v>
      </c>
      <c r="G1865" s="65">
        <f t="shared" si="88"/>
        <v>150</v>
      </c>
      <c r="H1865" s="23">
        <f>ROUND(IF($A1865 ='Inflation Constants Table'!$E$1,E1865,E1865*(_xlfn.XLOOKUP($A1865,'Inflation Constants Table'!$A:$A,'Inflation Constants Table'!$B:$B,0))),0)</f>
        <v>0</v>
      </c>
      <c r="I1865" s="23">
        <f>ROUND(IF($A1865 ='Inflation Constants Table'!$E$1,F1865,F1865*(_xlfn.XLOOKUP($A1865,'Inflation Constants Table'!$A:$A,'Inflation Constants Table'!$B:$B,0))),0)</f>
        <v>153</v>
      </c>
      <c r="J1865" s="23">
        <f>ROUND(IF($A1865 ='Inflation Constants Table'!$E$1,G1865,G1865*(_xlfn.XLOOKUP($A1865,'Inflation Constants Table'!$A:$A,'Inflation Constants Table'!$B:$B,0))),0)</f>
        <v>153</v>
      </c>
      <c r="K1865" s="19">
        <f t="shared" si="89"/>
        <v>0</v>
      </c>
      <c r="L1865" s="73">
        <f>_xlfn.XLOOKUP(A1865,'SAPD GF as Pct of COSA GF'!A:A,'SAPD GF as Pct of COSA GF'!C:C)</f>
        <v>1701547788</v>
      </c>
      <c r="M1865" s="19">
        <f t="shared" si="90"/>
        <v>8.9918132819435106E-8</v>
      </c>
    </row>
    <row r="1866" spans="1:13">
      <c r="A1866">
        <v>2025</v>
      </c>
      <c r="B1866" t="s">
        <v>234</v>
      </c>
      <c r="C1866" t="s">
        <v>130</v>
      </c>
      <c r="D1866" t="s">
        <v>142</v>
      </c>
      <c r="F1866" s="65">
        <v>164430</v>
      </c>
      <c r="G1866" s="65">
        <f t="shared" si="88"/>
        <v>164430</v>
      </c>
      <c r="H1866" s="23">
        <f>ROUND(IF($A1866 ='Inflation Constants Table'!$E$1,E1866,E1866*(_xlfn.XLOOKUP($A1866,'Inflation Constants Table'!$A:$A,'Inflation Constants Table'!$B:$B,0))),0)</f>
        <v>0</v>
      </c>
      <c r="I1866" s="23">
        <f>ROUND(IF($A1866 ='Inflation Constants Table'!$E$1,F1866,F1866*(_xlfn.XLOOKUP($A1866,'Inflation Constants Table'!$A:$A,'Inflation Constants Table'!$B:$B,0))),0)</f>
        <v>167719</v>
      </c>
      <c r="J1866" s="23">
        <f>ROUND(IF($A1866 ='Inflation Constants Table'!$E$1,G1866,G1866*(_xlfn.XLOOKUP($A1866,'Inflation Constants Table'!$A:$A,'Inflation Constants Table'!$B:$B,0))),0)</f>
        <v>167719</v>
      </c>
      <c r="K1866" s="19">
        <f t="shared" si="89"/>
        <v>0</v>
      </c>
      <c r="L1866" s="73">
        <f>_xlfn.XLOOKUP(A1866,'SAPD GF as Pct of COSA GF'!A:A,'SAPD GF as Pct of COSA GF'!C:C)</f>
        <v>1701547788</v>
      </c>
      <c r="M1866" s="19">
        <f t="shared" si="90"/>
        <v>9.8568492276750555E-5</v>
      </c>
    </row>
    <row r="1867" spans="1:13">
      <c r="A1867">
        <v>2025</v>
      </c>
      <c r="B1867" t="s">
        <v>234</v>
      </c>
      <c r="C1867" t="s">
        <v>130</v>
      </c>
      <c r="D1867" t="s">
        <v>143</v>
      </c>
      <c r="F1867" s="65">
        <v>263</v>
      </c>
      <c r="G1867" s="65">
        <f t="shared" si="88"/>
        <v>263</v>
      </c>
      <c r="H1867" s="23">
        <f>ROUND(IF($A1867 ='Inflation Constants Table'!$E$1,E1867,E1867*(_xlfn.XLOOKUP($A1867,'Inflation Constants Table'!$A:$A,'Inflation Constants Table'!$B:$B,0))),0)</f>
        <v>0</v>
      </c>
      <c r="I1867" s="23">
        <f>ROUND(IF($A1867 ='Inflation Constants Table'!$E$1,F1867,F1867*(_xlfn.XLOOKUP($A1867,'Inflation Constants Table'!$A:$A,'Inflation Constants Table'!$B:$B,0))),0)</f>
        <v>268</v>
      </c>
      <c r="J1867" s="23">
        <f>ROUND(IF($A1867 ='Inflation Constants Table'!$E$1,G1867,G1867*(_xlfn.XLOOKUP($A1867,'Inflation Constants Table'!$A:$A,'Inflation Constants Table'!$B:$B,0))),0)</f>
        <v>268</v>
      </c>
      <c r="K1867" s="19">
        <f t="shared" si="89"/>
        <v>0</v>
      </c>
      <c r="L1867" s="73">
        <f>_xlfn.XLOOKUP(A1867,'SAPD GF as Pct of COSA GF'!A:A,'SAPD GF as Pct of COSA GF'!C:C)</f>
        <v>1701547788</v>
      </c>
      <c r="M1867" s="19">
        <f t="shared" si="90"/>
        <v>1.5750365748763796E-7</v>
      </c>
    </row>
    <row r="1868" spans="1:13">
      <c r="A1868">
        <v>2025</v>
      </c>
      <c r="B1868" t="s">
        <v>234</v>
      </c>
      <c r="C1868" t="s">
        <v>130</v>
      </c>
      <c r="D1868" t="s">
        <v>145</v>
      </c>
      <c r="F1868" s="65">
        <v>525</v>
      </c>
      <c r="G1868" s="65">
        <f t="shared" si="88"/>
        <v>525</v>
      </c>
      <c r="H1868" s="23">
        <f>ROUND(IF($A1868 ='Inflation Constants Table'!$E$1,E1868,E1868*(_xlfn.XLOOKUP($A1868,'Inflation Constants Table'!$A:$A,'Inflation Constants Table'!$B:$B,0))),0)</f>
        <v>0</v>
      </c>
      <c r="I1868" s="23">
        <f>ROUND(IF($A1868 ='Inflation Constants Table'!$E$1,F1868,F1868*(_xlfn.XLOOKUP($A1868,'Inflation Constants Table'!$A:$A,'Inflation Constants Table'!$B:$B,0))),0)</f>
        <v>536</v>
      </c>
      <c r="J1868" s="23">
        <f>ROUND(IF($A1868 ='Inflation Constants Table'!$E$1,G1868,G1868*(_xlfn.XLOOKUP($A1868,'Inflation Constants Table'!$A:$A,'Inflation Constants Table'!$B:$B,0))),0)</f>
        <v>536</v>
      </c>
      <c r="K1868" s="19">
        <f t="shared" si="89"/>
        <v>0</v>
      </c>
      <c r="L1868" s="73">
        <f>_xlfn.XLOOKUP(A1868,'SAPD GF as Pct of COSA GF'!A:A,'SAPD GF as Pct of COSA GF'!C:C)</f>
        <v>1701547788</v>
      </c>
      <c r="M1868" s="19">
        <f t="shared" si="90"/>
        <v>3.1500731497527592E-7</v>
      </c>
    </row>
    <row r="1869" spans="1:13">
      <c r="A1869">
        <v>2025</v>
      </c>
      <c r="B1869" t="s">
        <v>234</v>
      </c>
      <c r="C1869" t="s">
        <v>130</v>
      </c>
      <c r="D1869" t="s">
        <v>146</v>
      </c>
      <c r="F1869" s="65">
        <v>0</v>
      </c>
      <c r="G1869" s="65">
        <f t="shared" si="88"/>
        <v>0</v>
      </c>
      <c r="H1869" s="23">
        <f>ROUND(IF($A1869 ='Inflation Constants Table'!$E$1,E1869,E1869*(_xlfn.XLOOKUP($A1869,'Inflation Constants Table'!$A:$A,'Inflation Constants Table'!$B:$B,0))),0)</f>
        <v>0</v>
      </c>
      <c r="I1869" s="23">
        <f>ROUND(IF($A1869 ='Inflation Constants Table'!$E$1,F1869,F1869*(_xlfn.XLOOKUP($A1869,'Inflation Constants Table'!$A:$A,'Inflation Constants Table'!$B:$B,0))),0)</f>
        <v>0</v>
      </c>
      <c r="J1869" s="23">
        <f>ROUND(IF($A1869 ='Inflation Constants Table'!$E$1,G1869,G1869*(_xlfn.XLOOKUP($A1869,'Inflation Constants Table'!$A:$A,'Inflation Constants Table'!$B:$B,0))),0)</f>
        <v>0</v>
      </c>
      <c r="K1869" s="19">
        <f t="shared" si="89"/>
        <v>0</v>
      </c>
      <c r="L1869" s="73">
        <f>_xlfn.XLOOKUP(A1869,'SAPD GF as Pct of COSA GF'!A:A,'SAPD GF as Pct of COSA GF'!C:C)</f>
        <v>1701547788</v>
      </c>
      <c r="M1869" s="19">
        <f t="shared" si="90"/>
        <v>0</v>
      </c>
    </row>
    <row r="1870" spans="1:13">
      <c r="A1870">
        <v>2025</v>
      </c>
      <c r="B1870" t="s">
        <v>234</v>
      </c>
      <c r="C1870" t="s">
        <v>130</v>
      </c>
      <c r="D1870" t="s">
        <v>147</v>
      </c>
      <c r="F1870" s="65">
        <v>8902</v>
      </c>
      <c r="G1870" s="65">
        <f t="shared" si="88"/>
        <v>8902</v>
      </c>
      <c r="H1870" s="23">
        <f>ROUND(IF($A1870 ='Inflation Constants Table'!$E$1,E1870,E1870*(_xlfn.XLOOKUP($A1870,'Inflation Constants Table'!$A:$A,'Inflation Constants Table'!$B:$B,0))),0)</f>
        <v>0</v>
      </c>
      <c r="I1870" s="23">
        <f>ROUND(IF($A1870 ='Inflation Constants Table'!$E$1,F1870,F1870*(_xlfn.XLOOKUP($A1870,'Inflation Constants Table'!$A:$A,'Inflation Constants Table'!$B:$B,0))),0)</f>
        <v>9080</v>
      </c>
      <c r="J1870" s="23">
        <f>ROUND(IF($A1870 ='Inflation Constants Table'!$E$1,G1870,G1870*(_xlfn.XLOOKUP($A1870,'Inflation Constants Table'!$A:$A,'Inflation Constants Table'!$B:$B,0))),0)</f>
        <v>9080</v>
      </c>
      <c r="K1870" s="19">
        <f t="shared" si="89"/>
        <v>0</v>
      </c>
      <c r="L1870" s="73">
        <f>_xlfn.XLOOKUP(A1870,'SAPD GF as Pct of COSA GF'!A:A,'SAPD GF as Pct of COSA GF'!C:C)</f>
        <v>1701547788</v>
      </c>
      <c r="M1870" s="19">
        <f t="shared" si="90"/>
        <v>5.3363179477154947E-6</v>
      </c>
    </row>
    <row r="1871" spans="1:13">
      <c r="A1871">
        <v>2025</v>
      </c>
      <c r="B1871" t="s">
        <v>234</v>
      </c>
      <c r="C1871" t="s">
        <v>130</v>
      </c>
      <c r="D1871" t="s">
        <v>149</v>
      </c>
      <c r="F1871" s="65">
        <v>270</v>
      </c>
      <c r="G1871" s="65">
        <f t="shared" si="88"/>
        <v>270</v>
      </c>
      <c r="H1871" s="23">
        <f>ROUND(IF($A1871 ='Inflation Constants Table'!$E$1,E1871,E1871*(_xlfn.XLOOKUP($A1871,'Inflation Constants Table'!$A:$A,'Inflation Constants Table'!$B:$B,0))),0)</f>
        <v>0</v>
      </c>
      <c r="I1871" s="23">
        <f>ROUND(IF($A1871 ='Inflation Constants Table'!$E$1,F1871,F1871*(_xlfn.XLOOKUP($A1871,'Inflation Constants Table'!$A:$A,'Inflation Constants Table'!$B:$B,0))),0)</f>
        <v>275</v>
      </c>
      <c r="J1871" s="23">
        <f>ROUND(IF($A1871 ='Inflation Constants Table'!$E$1,G1871,G1871*(_xlfn.XLOOKUP($A1871,'Inflation Constants Table'!$A:$A,'Inflation Constants Table'!$B:$B,0))),0)</f>
        <v>275</v>
      </c>
      <c r="K1871" s="19">
        <f t="shared" si="89"/>
        <v>0</v>
      </c>
      <c r="L1871" s="73">
        <f>_xlfn.XLOOKUP(A1871,'SAPD GF as Pct of COSA GF'!A:A,'SAPD GF as Pct of COSA GF'!C:C)</f>
        <v>1701547788</v>
      </c>
      <c r="M1871" s="19">
        <f t="shared" si="90"/>
        <v>1.6161755898918074E-7</v>
      </c>
    </row>
    <row r="1872" spans="1:13">
      <c r="A1872">
        <v>2025</v>
      </c>
      <c r="B1872" t="s">
        <v>234</v>
      </c>
      <c r="C1872" t="s">
        <v>130</v>
      </c>
      <c r="D1872" t="s">
        <v>150</v>
      </c>
      <c r="F1872" s="65">
        <v>3600</v>
      </c>
      <c r="G1872" s="65">
        <f t="shared" si="88"/>
        <v>3600</v>
      </c>
      <c r="H1872" s="23">
        <f>ROUND(IF($A1872 ='Inflation Constants Table'!$E$1,E1872,E1872*(_xlfn.XLOOKUP($A1872,'Inflation Constants Table'!$A:$A,'Inflation Constants Table'!$B:$B,0))),0)</f>
        <v>0</v>
      </c>
      <c r="I1872" s="23">
        <f>ROUND(IF($A1872 ='Inflation Constants Table'!$E$1,F1872,F1872*(_xlfn.XLOOKUP($A1872,'Inflation Constants Table'!$A:$A,'Inflation Constants Table'!$B:$B,0))),0)</f>
        <v>3672</v>
      </c>
      <c r="J1872" s="23">
        <f>ROUND(IF($A1872 ='Inflation Constants Table'!$E$1,G1872,G1872*(_xlfn.XLOOKUP($A1872,'Inflation Constants Table'!$A:$A,'Inflation Constants Table'!$B:$B,0))),0)</f>
        <v>3672</v>
      </c>
      <c r="K1872" s="19">
        <f t="shared" si="89"/>
        <v>0</v>
      </c>
      <c r="L1872" s="73">
        <f>_xlfn.XLOOKUP(A1872,'SAPD GF as Pct of COSA GF'!A:A,'SAPD GF as Pct of COSA GF'!C:C)</f>
        <v>1701547788</v>
      </c>
      <c r="M1872" s="19">
        <f t="shared" si="90"/>
        <v>2.1580351876664423E-6</v>
      </c>
    </row>
    <row r="1873" spans="1:13">
      <c r="A1873">
        <v>2025</v>
      </c>
      <c r="B1873" t="s">
        <v>234</v>
      </c>
      <c r="C1873" t="s">
        <v>130</v>
      </c>
      <c r="D1873" t="s">
        <v>152</v>
      </c>
      <c r="F1873" s="65">
        <v>263</v>
      </c>
      <c r="G1873" s="65">
        <f t="shared" si="88"/>
        <v>263</v>
      </c>
      <c r="H1873" s="23">
        <f>ROUND(IF($A1873 ='Inflation Constants Table'!$E$1,E1873,E1873*(_xlfn.XLOOKUP($A1873,'Inflation Constants Table'!$A:$A,'Inflation Constants Table'!$B:$B,0))),0)</f>
        <v>0</v>
      </c>
      <c r="I1873" s="23">
        <f>ROUND(IF($A1873 ='Inflation Constants Table'!$E$1,F1873,F1873*(_xlfn.XLOOKUP($A1873,'Inflation Constants Table'!$A:$A,'Inflation Constants Table'!$B:$B,0))),0)</f>
        <v>268</v>
      </c>
      <c r="J1873" s="23">
        <f>ROUND(IF($A1873 ='Inflation Constants Table'!$E$1,G1873,G1873*(_xlfn.XLOOKUP($A1873,'Inflation Constants Table'!$A:$A,'Inflation Constants Table'!$B:$B,0))),0)</f>
        <v>268</v>
      </c>
      <c r="K1873" s="19">
        <f t="shared" si="89"/>
        <v>0</v>
      </c>
      <c r="L1873" s="73">
        <f>_xlfn.XLOOKUP(A1873,'SAPD GF as Pct of COSA GF'!A:A,'SAPD GF as Pct of COSA GF'!C:C)</f>
        <v>1701547788</v>
      </c>
      <c r="M1873" s="19">
        <f t="shared" si="90"/>
        <v>1.5750365748763796E-7</v>
      </c>
    </row>
    <row r="1874" spans="1:13">
      <c r="A1874">
        <v>2025</v>
      </c>
      <c r="B1874" t="s">
        <v>234</v>
      </c>
      <c r="C1874" t="s">
        <v>130</v>
      </c>
      <c r="D1874" t="s">
        <v>153</v>
      </c>
      <c r="F1874" s="65">
        <v>6464</v>
      </c>
      <c r="G1874" s="65">
        <f t="shared" si="88"/>
        <v>6464</v>
      </c>
      <c r="H1874" s="23">
        <f>ROUND(IF($A1874 ='Inflation Constants Table'!$E$1,E1874,E1874*(_xlfn.XLOOKUP($A1874,'Inflation Constants Table'!$A:$A,'Inflation Constants Table'!$B:$B,0))),0)</f>
        <v>0</v>
      </c>
      <c r="I1874" s="23">
        <f>ROUND(IF($A1874 ='Inflation Constants Table'!$E$1,F1874,F1874*(_xlfn.XLOOKUP($A1874,'Inflation Constants Table'!$A:$A,'Inflation Constants Table'!$B:$B,0))),0)</f>
        <v>6593</v>
      </c>
      <c r="J1874" s="23">
        <f>ROUND(IF($A1874 ='Inflation Constants Table'!$E$1,G1874,G1874*(_xlfn.XLOOKUP($A1874,'Inflation Constants Table'!$A:$A,'Inflation Constants Table'!$B:$B,0))),0)</f>
        <v>6593</v>
      </c>
      <c r="K1874" s="19">
        <f t="shared" si="89"/>
        <v>0</v>
      </c>
      <c r="L1874" s="73">
        <f>_xlfn.XLOOKUP(A1874,'SAPD GF as Pct of COSA GF'!A:A,'SAPD GF as Pct of COSA GF'!C:C)</f>
        <v>1701547788</v>
      </c>
      <c r="M1874" s="19">
        <f t="shared" si="90"/>
        <v>3.874707514238795E-6</v>
      </c>
    </row>
    <row r="1875" spans="1:13">
      <c r="A1875">
        <v>2025</v>
      </c>
      <c r="B1875" t="s">
        <v>234</v>
      </c>
      <c r="C1875" t="s">
        <v>130</v>
      </c>
      <c r="D1875" t="s">
        <v>236</v>
      </c>
      <c r="F1875" s="65">
        <v>2225</v>
      </c>
      <c r="G1875" s="65">
        <f t="shared" si="88"/>
        <v>2225</v>
      </c>
      <c r="H1875" s="23">
        <f>ROUND(IF($A1875 ='Inflation Constants Table'!$E$1,E1875,E1875*(_xlfn.XLOOKUP($A1875,'Inflation Constants Table'!$A:$A,'Inflation Constants Table'!$B:$B,0))),0)</f>
        <v>0</v>
      </c>
      <c r="I1875" s="23">
        <f>ROUND(IF($A1875 ='Inflation Constants Table'!$E$1,F1875,F1875*(_xlfn.XLOOKUP($A1875,'Inflation Constants Table'!$A:$A,'Inflation Constants Table'!$B:$B,0))),0)</f>
        <v>2270</v>
      </c>
      <c r="J1875" s="23">
        <f>ROUND(IF($A1875 ='Inflation Constants Table'!$E$1,G1875,G1875*(_xlfn.XLOOKUP($A1875,'Inflation Constants Table'!$A:$A,'Inflation Constants Table'!$B:$B,0))),0)</f>
        <v>2270</v>
      </c>
      <c r="K1875" s="19">
        <f t="shared" si="89"/>
        <v>0</v>
      </c>
      <c r="L1875" s="73">
        <f>_xlfn.XLOOKUP(A1875,'SAPD GF as Pct of COSA GF'!A:A,'SAPD GF as Pct of COSA GF'!C:C)</f>
        <v>1701547788</v>
      </c>
      <c r="M1875" s="19">
        <f t="shared" si="90"/>
        <v>1.3340794869288737E-6</v>
      </c>
    </row>
    <row r="1876" spans="1:13">
      <c r="A1876">
        <v>2025</v>
      </c>
      <c r="B1876" t="s">
        <v>234</v>
      </c>
      <c r="C1876" t="s">
        <v>130</v>
      </c>
      <c r="D1876" t="s">
        <v>156</v>
      </c>
      <c r="F1876" s="65">
        <v>7139</v>
      </c>
      <c r="G1876" s="65">
        <f t="shared" si="88"/>
        <v>7139</v>
      </c>
      <c r="H1876" s="23">
        <f>ROUND(IF($A1876 ='Inflation Constants Table'!$E$1,E1876,E1876*(_xlfn.XLOOKUP($A1876,'Inflation Constants Table'!$A:$A,'Inflation Constants Table'!$B:$B,0))),0)</f>
        <v>0</v>
      </c>
      <c r="I1876" s="23">
        <f>ROUND(IF($A1876 ='Inflation Constants Table'!$E$1,F1876,F1876*(_xlfn.XLOOKUP($A1876,'Inflation Constants Table'!$A:$A,'Inflation Constants Table'!$B:$B,0))),0)</f>
        <v>7282</v>
      </c>
      <c r="J1876" s="23">
        <f>ROUND(IF($A1876 ='Inflation Constants Table'!$E$1,G1876,G1876*(_xlfn.XLOOKUP($A1876,'Inflation Constants Table'!$A:$A,'Inflation Constants Table'!$B:$B,0))),0)</f>
        <v>7282</v>
      </c>
      <c r="K1876" s="19">
        <f t="shared" si="89"/>
        <v>0</v>
      </c>
      <c r="L1876" s="73">
        <f>_xlfn.XLOOKUP(A1876,'SAPD GF as Pct of COSA GF'!A:A,'SAPD GF as Pct of COSA GF'!C:C)</f>
        <v>1701547788</v>
      </c>
      <c r="M1876" s="19">
        <f t="shared" si="90"/>
        <v>4.2796329620335057E-6</v>
      </c>
    </row>
    <row r="1877" spans="1:13">
      <c r="A1877">
        <v>2025</v>
      </c>
      <c r="B1877" t="s">
        <v>234</v>
      </c>
      <c r="C1877" t="s">
        <v>159</v>
      </c>
      <c r="D1877" t="s">
        <v>164</v>
      </c>
      <c r="F1877" s="65">
        <v>3885</v>
      </c>
      <c r="G1877" s="65">
        <f t="shared" si="88"/>
        <v>3885</v>
      </c>
      <c r="H1877" s="23">
        <f>ROUND(IF($A1877 ='Inflation Constants Table'!$E$1,E1877,E1877*(_xlfn.XLOOKUP($A1877,'Inflation Constants Table'!$A:$A,'Inflation Constants Table'!$B:$B,0))),0)</f>
        <v>0</v>
      </c>
      <c r="I1877" s="23">
        <f>ROUND(IF($A1877 ='Inflation Constants Table'!$E$1,F1877,F1877*(_xlfn.XLOOKUP($A1877,'Inflation Constants Table'!$A:$A,'Inflation Constants Table'!$B:$B,0))),0)</f>
        <v>3963</v>
      </c>
      <c r="J1877" s="23">
        <f>ROUND(IF($A1877 ='Inflation Constants Table'!$E$1,G1877,G1877*(_xlfn.XLOOKUP($A1877,'Inflation Constants Table'!$A:$A,'Inflation Constants Table'!$B:$B,0))),0)</f>
        <v>3963</v>
      </c>
      <c r="K1877" s="19">
        <f t="shared" si="89"/>
        <v>0</v>
      </c>
      <c r="L1877" s="73">
        <f>_xlfn.XLOOKUP(A1877,'SAPD GF as Pct of COSA GF'!A:A,'SAPD GF as Pct of COSA GF'!C:C)</f>
        <v>1701547788</v>
      </c>
      <c r="M1877" s="19">
        <f t="shared" si="90"/>
        <v>2.3290559500877208E-6</v>
      </c>
    </row>
    <row r="1878" spans="1:13">
      <c r="A1878">
        <v>2025</v>
      </c>
      <c r="B1878" t="s">
        <v>234</v>
      </c>
      <c r="C1878" t="s">
        <v>159</v>
      </c>
      <c r="D1878" t="s">
        <v>165</v>
      </c>
      <c r="F1878" s="65">
        <v>1575</v>
      </c>
      <c r="G1878" s="65">
        <f t="shared" si="88"/>
        <v>1575</v>
      </c>
      <c r="H1878" s="23">
        <f>ROUND(IF($A1878 ='Inflation Constants Table'!$E$1,E1878,E1878*(_xlfn.XLOOKUP($A1878,'Inflation Constants Table'!$A:$A,'Inflation Constants Table'!$B:$B,0))),0)</f>
        <v>0</v>
      </c>
      <c r="I1878" s="23">
        <f>ROUND(IF($A1878 ='Inflation Constants Table'!$E$1,F1878,F1878*(_xlfn.XLOOKUP($A1878,'Inflation Constants Table'!$A:$A,'Inflation Constants Table'!$B:$B,0))),0)</f>
        <v>1607</v>
      </c>
      <c r="J1878" s="23">
        <f>ROUND(IF($A1878 ='Inflation Constants Table'!$E$1,G1878,G1878*(_xlfn.XLOOKUP($A1878,'Inflation Constants Table'!$A:$A,'Inflation Constants Table'!$B:$B,0))),0)</f>
        <v>1607</v>
      </c>
      <c r="K1878" s="19">
        <f t="shared" si="89"/>
        <v>0</v>
      </c>
      <c r="L1878" s="73">
        <f>_xlfn.XLOOKUP(A1878,'SAPD GF as Pct of COSA GF'!A:A,'SAPD GF as Pct of COSA GF'!C:C)</f>
        <v>1701547788</v>
      </c>
      <c r="M1878" s="19">
        <f t="shared" si="90"/>
        <v>9.4443424471132158E-7</v>
      </c>
    </row>
    <row r="1879" spans="1:13">
      <c r="A1879">
        <v>2025</v>
      </c>
      <c r="B1879" t="s">
        <v>234</v>
      </c>
      <c r="C1879" t="s">
        <v>159</v>
      </c>
      <c r="D1879" t="s">
        <v>166</v>
      </c>
      <c r="F1879" s="65">
        <v>43115</v>
      </c>
      <c r="G1879" s="65">
        <f t="shared" si="88"/>
        <v>43115</v>
      </c>
      <c r="H1879" s="23">
        <f>ROUND(IF($A1879 ='Inflation Constants Table'!$E$1,E1879,E1879*(_xlfn.XLOOKUP($A1879,'Inflation Constants Table'!$A:$A,'Inflation Constants Table'!$B:$B,0))),0)</f>
        <v>0</v>
      </c>
      <c r="I1879" s="23">
        <f>ROUND(IF($A1879 ='Inflation Constants Table'!$E$1,F1879,F1879*(_xlfn.XLOOKUP($A1879,'Inflation Constants Table'!$A:$A,'Inflation Constants Table'!$B:$B,0))),0)</f>
        <v>43977</v>
      </c>
      <c r="J1879" s="23">
        <f>ROUND(IF($A1879 ='Inflation Constants Table'!$E$1,G1879,G1879*(_xlfn.XLOOKUP($A1879,'Inflation Constants Table'!$A:$A,'Inflation Constants Table'!$B:$B,0))),0)</f>
        <v>43977</v>
      </c>
      <c r="K1879" s="19">
        <f t="shared" si="89"/>
        <v>0</v>
      </c>
      <c r="L1879" s="73">
        <f>_xlfn.XLOOKUP(A1879,'SAPD GF as Pct of COSA GF'!A:A,'SAPD GF as Pct of COSA GF'!C:C)</f>
        <v>1701547788</v>
      </c>
      <c r="M1879" s="19">
        <f t="shared" si="90"/>
        <v>2.5845292333335277E-5</v>
      </c>
    </row>
    <row r="1880" spans="1:13">
      <c r="A1880">
        <v>2025</v>
      </c>
      <c r="B1880" t="s">
        <v>234</v>
      </c>
      <c r="C1880" t="s">
        <v>159</v>
      </c>
      <c r="D1880" t="s">
        <v>167</v>
      </c>
      <c r="F1880" s="65">
        <v>2816</v>
      </c>
      <c r="G1880" s="65">
        <f t="shared" si="88"/>
        <v>2816</v>
      </c>
      <c r="H1880" s="23">
        <f>ROUND(IF($A1880 ='Inflation Constants Table'!$E$1,E1880,E1880*(_xlfn.XLOOKUP($A1880,'Inflation Constants Table'!$A:$A,'Inflation Constants Table'!$B:$B,0))),0)</f>
        <v>0</v>
      </c>
      <c r="I1880" s="23">
        <f>ROUND(IF($A1880 ='Inflation Constants Table'!$E$1,F1880,F1880*(_xlfn.XLOOKUP($A1880,'Inflation Constants Table'!$A:$A,'Inflation Constants Table'!$B:$B,0))),0)</f>
        <v>2872</v>
      </c>
      <c r="J1880" s="23">
        <f>ROUND(IF($A1880 ='Inflation Constants Table'!$E$1,G1880,G1880*(_xlfn.XLOOKUP($A1880,'Inflation Constants Table'!$A:$A,'Inflation Constants Table'!$B:$B,0))),0)</f>
        <v>2872</v>
      </c>
      <c r="K1880" s="19">
        <f t="shared" si="89"/>
        <v>0</v>
      </c>
      <c r="L1880" s="73">
        <f>_xlfn.XLOOKUP(A1880,'SAPD GF as Pct of COSA GF'!A:A,'SAPD GF as Pct of COSA GF'!C:C)</f>
        <v>1701547788</v>
      </c>
      <c r="M1880" s="19">
        <f t="shared" si="90"/>
        <v>1.687875016061553E-6</v>
      </c>
    </row>
    <row r="1881" spans="1:13">
      <c r="A1881">
        <v>2025</v>
      </c>
      <c r="B1881" t="s">
        <v>234</v>
      </c>
      <c r="C1881" t="s">
        <v>159</v>
      </c>
      <c r="D1881" t="s">
        <v>168</v>
      </c>
      <c r="F1881" s="65">
        <v>2776</v>
      </c>
      <c r="G1881" s="65">
        <f t="shared" si="88"/>
        <v>2776</v>
      </c>
      <c r="H1881" s="23">
        <f>ROUND(IF($A1881 ='Inflation Constants Table'!$E$1,E1881,E1881*(_xlfn.XLOOKUP($A1881,'Inflation Constants Table'!$A:$A,'Inflation Constants Table'!$B:$B,0))),0)</f>
        <v>0</v>
      </c>
      <c r="I1881" s="23">
        <f>ROUND(IF($A1881 ='Inflation Constants Table'!$E$1,F1881,F1881*(_xlfn.XLOOKUP($A1881,'Inflation Constants Table'!$A:$A,'Inflation Constants Table'!$B:$B,0))),0)</f>
        <v>2832</v>
      </c>
      <c r="J1881" s="23">
        <f>ROUND(IF($A1881 ='Inflation Constants Table'!$E$1,G1881,G1881*(_xlfn.XLOOKUP($A1881,'Inflation Constants Table'!$A:$A,'Inflation Constants Table'!$B:$B,0))),0)</f>
        <v>2832</v>
      </c>
      <c r="K1881" s="19">
        <f t="shared" si="89"/>
        <v>0</v>
      </c>
      <c r="L1881" s="73">
        <f>_xlfn.XLOOKUP(A1881,'SAPD GF as Pct of COSA GF'!A:A,'SAPD GF as Pct of COSA GF'!C:C)</f>
        <v>1701547788</v>
      </c>
      <c r="M1881" s="19">
        <f t="shared" si="90"/>
        <v>1.6643670074813084E-6</v>
      </c>
    </row>
    <row r="1882" spans="1:13">
      <c r="A1882">
        <v>2025</v>
      </c>
      <c r="B1882" t="s">
        <v>234</v>
      </c>
      <c r="C1882" t="s">
        <v>159</v>
      </c>
      <c r="D1882" t="s">
        <v>170</v>
      </c>
      <c r="F1882" s="65">
        <v>4200</v>
      </c>
      <c r="G1882" s="65">
        <f t="shared" si="88"/>
        <v>4200</v>
      </c>
      <c r="H1882" s="23">
        <f>ROUND(IF($A1882 ='Inflation Constants Table'!$E$1,E1882,E1882*(_xlfn.XLOOKUP($A1882,'Inflation Constants Table'!$A:$A,'Inflation Constants Table'!$B:$B,0))),0)</f>
        <v>0</v>
      </c>
      <c r="I1882" s="23">
        <f>ROUND(IF($A1882 ='Inflation Constants Table'!$E$1,F1882,F1882*(_xlfn.XLOOKUP($A1882,'Inflation Constants Table'!$A:$A,'Inflation Constants Table'!$B:$B,0))),0)</f>
        <v>4284</v>
      </c>
      <c r="J1882" s="23">
        <f>ROUND(IF($A1882 ='Inflation Constants Table'!$E$1,G1882,G1882*(_xlfn.XLOOKUP($A1882,'Inflation Constants Table'!$A:$A,'Inflation Constants Table'!$B:$B,0))),0)</f>
        <v>4284</v>
      </c>
      <c r="K1882" s="19">
        <f t="shared" si="89"/>
        <v>0</v>
      </c>
      <c r="L1882" s="73">
        <f>_xlfn.XLOOKUP(A1882,'SAPD GF as Pct of COSA GF'!A:A,'SAPD GF as Pct of COSA GF'!C:C)</f>
        <v>1701547788</v>
      </c>
      <c r="M1882" s="19">
        <f t="shared" si="90"/>
        <v>2.5177077189441829E-6</v>
      </c>
    </row>
    <row r="1883" spans="1:13">
      <c r="A1883">
        <v>2025</v>
      </c>
      <c r="B1883" t="s">
        <v>234</v>
      </c>
      <c r="C1883" t="s">
        <v>159</v>
      </c>
      <c r="D1883" t="s">
        <v>172</v>
      </c>
      <c r="F1883" s="65">
        <v>85287</v>
      </c>
      <c r="G1883" s="65">
        <f t="shared" si="88"/>
        <v>85287</v>
      </c>
      <c r="H1883" s="23">
        <f>ROUND(IF($A1883 ='Inflation Constants Table'!$E$1,E1883,E1883*(_xlfn.XLOOKUP($A1883,'Inflation Constants Table'!$A:$A,'Inflation Constants Table'!$B:$B,0))),0)</f>
        <v>0</v>
      </c>
      <c r="I1883" s="23">
        <f>ROUND(IF($A1883 ='Inflation Constants Table'!$E$1,F1883,F1883*(_xlfn.XLOOKUP($A1883,'Inflation Constants Table'!$A:$A,'Inflation Constants Table'!$B:$B,0))),0)</f>
        <v>86993</v>
      </c>
      <c r="J1883" s="23">
        <f>ROUND(IF($A1883 ='Inflation Constants Table'!$E$1,G1883,G1883*(_xlfn.XLOOKUP($A1883,'Inflation Constants Table'!$A:$A,'Inflation Constants Table'!$B:$B,0))),0)</f>
        <v>86993</v>
      </c>
      <c r="K1883" s="19">
        <f t="shared" si="89"/>
        <v>0</v>
      </c>
      <c r="L1883" s="73">
        <f>_xlfn.XLOOKUP(A1883,'SAPD GF as Pct of COSA GF'!A:A,'SAPD GF as Pct of COSA GF'!C:C)</f>
        <v>1701547788</v>
      </c>
      <c r="M1883" s="19">
        <f t="shared" si="90"/>
        <v>5.1125804760530184E-5</v>
      </c>
    </row>
    <row r="1884" spans="1:13">
      <c r="A1884">
        <v>2025</v>
      </c>
      <c r="B1884" t="s">
        <v>234</v>
      </c>
      <c r="C1884" t="s">
        <v>159</v>
      </c>
      <c r="D1884" t="s">
        <v>173</v>
      </c>
      <c r="F1884" s="65">
        <v>31500</v>
      </c>
      <c r="G1884" s="65">
        <f t="shared" si="88"/>
        <v>31500</v>
      </c>
      <c r="H1884" s="23">
        <f>ROUND(IF($A1884 ='Inflation Constants Table'!$E$1,E1884,E1884*(_xlfn.XLOOKUP($A1884,'Inflation Constants Table'!$A:$A,'Inflation Constants Table'!$B:$B,0))),0)</f>
        <v>0</v>
      </c>
      <c r="I1884" s="23">
        <f>ROUND(IF($A1884 ='Inflation Constants Table'!$E$1,F1884,F1884*(_xlfn.XLOOKUP($A1884,'Inflation Constants Table'!$A:$A,'Inflation Constants Table'!$B:$B,0))),0)</f>
        <v>32130</v>
      </c>
      <c r="J1884" s="23">
        <f>ROUND(IF($A1884 ='Inflation Constants Table'!$E$1,G1884,G1884*(_xlfn.XLOOKUP($A1884,'Inflation Constants Table'!$A:$A,'Inflation Constants Table'!$B:$B,0))),0)</f>
        <v>32130</v>
      </c>
      <c r="K1884" s="19">
        <f t="shared" si="89"/>
        <v>0</v>
      </c>
      <c r="L1884" s="73">
        <f>_xlfn.XLOOKUP(A1884,'SAPD GF as Pct of COSA GF'!A:A,'SAPD GF as Pct of COSA GF'!C:C)</f>
        <v>1701547788</v>
      </c>
      <c r="M1884" s="19">
        <f t="shared" si="90"/>
        <v>1.8882807892081372E-5</v>
      </c>
    </row>
    <row r="1885" spans="1:13">
      <c r="A1885">
        <v>2025</v>
      </c>
      <c r="B1885" t="s">
        <v>234</v>
      </c>
      <c r="C1885" t="s">
        <v>159</v>
      </c>
      <c r="D1885" t="s">
        <v>175</v>
      </c>
      <c r="F1885" s="65">
        <v>5408</v>
      </c>
      <c r="G1885" s="65">
        <f t="shared" si="88"/>
        <v>5408</v>
      </c>
      <c r="H1885" s="23">
        <f>ROUND(IF($A1885 ='Inflation Constants Table'!$E$1,E1885,E1885*(_xlfn.XLOOKUP($A1885,'Inflation Constants Table'!$A:$A,'Inflation Constants Table'!$B:$B,0))),0)</f>
        <v>0</v>
      </c>
      <c r="I1885" s="23">
        <f>ROUND(IF($A1885 ='Inflation Constants Table'!$E$1,F1885,F1885*(_xlfn.XLOOKUP($A1885,'Inflation Constants Table'!$A:$A,'Inflation Constants Table'!$B:$B,0))),0)</f>
        <v>5516</v>
      </c>
      <c r="J1885" s="23">
        <f>ROUND(IF($A1885 ='Inflation Constants Table'!$E$1,G1885,G1885*(_xlfn.XLOOKUP($A1885,'Inflation Constants Table'!$A:$A,'Inflation Constants Table'!$B:$B,0))),0)</f>
        <v>5516</v>
      </c>
      <c r="K1885" s="19">
        <f t="shared" si="89"/>
        <v>0</v>
      </c>
      <c r="L1885" s="73">
        <f>_xlfn.XLOOKUP(A1885,'SAPD GF as Pct of COSA GF'!A:A,'SAPD GF as Pct of COSA GF'!C:C)</f>
        <v>1701547788</v>
      </c>
      <c r="M1885" s="19">
        <f t="shared" si="90"/>
        <v>3.2417543832157124E-6</v>
      </c>
    </row>
    <row r="1886" spans="1:13">
      <c r="A1886">
        <v>2025</v>
      </c>
      <c r="B1886" t="s">
        <v>234</v>
      </c>
      <c r="C1886" t="s">
        <v>177</v>
      </c>
      <c r="D1886" t="s">
        <v>180</v>
      </c>
      <c r="F1886" s="65">
        <v>9123</v>
      </c>
      <c r="G1886" s="65">
        <f t="shared" si="88"/>
        <v>9123</v>
      </c>
      <c r="H1886" s="23">
        <f>ROUND(IF($A1886 ='Inflation Constants Table'!$E$1,E1886,E1886*(_xlfn.XLOOKUP($A1886,'Inflation Constants Table'!$A:$A,'Inflation Constants Table'!$B:$B,0))),0)</f>
        <v>0</v>
      </c>
      <c r="I1886" s="23">
        <f>ROUND(IF($A1886 ='Inflation Constants Table'!$E$1,F1886,F1886*(_xlfn.XLOOKUP($A1886,'Inflation Constants Table'!$A:$A,'Inflation Constants Table'!$B:$B,0))),0)</f>
        <v>9305</v>
      </c>
      <c r="J1886" s="23">
        <f>ROUND(IF($A1886 ='Inflation Constants Table'!$E$1,G1886,G1886*(_xlfn.XLOOKUP($A1886,'Inflation Constants Table'!$A:$A,'Inflation Constants Table'!$B:$B,0))),0)</f>
        <v>9305</v>
      </c>
      <c r="K1886" s="19">
        <f t="shared" si="89"/>
        <v>0</v>
      </c>
      <c r="L1886" s="73">
        <f>_xlfn.XLOOKUP(A1886,'SAPD GF as Pct of COSA GF'!A:A,'SAPD GF as Pct of COSA GF'!C:C)</f>
        <v>1701547788</v>
      </c>
      <c r="M1886" s="19">
        <f t="shared" si="90"/>
        <v>5.4685504959793701E-6</v>
      </c>
    </row>
    <row r="1887" spans="1:13">
      <c r="A1887">
        <v>2025</v>
      </c>
      <c r="B1887" t="s">
        <v>234</v>
      </c>
      <c r="C1887" t="s">
        <v>177</v>
      </c>
      <c r="D1887" t="s">
        <v>181</v>
      </c>
      <c r="F1887" s="65">
        <v>15524</v>
      </c>
      <c r="G1887" s="65">
        <f t="shared" si="88"/>
        <v>15524</v>
      </c>
      <c r="H1887" s="23">
        <f>ROUND(IF($A1887 ='Inflation Constants Table'!$E$1,E1887,E1887*(_xlfn.XLOOKUP($A1887,'Inflation Constants Table'!$A:$A,'Inflation Constants Table'!$B:$B,0))),0)</f>
        <v>0</v>
      </c>
      <c r="I1887" s="23">
        <f>ROUND(IF($A1887 ='Inflation Constants Table'!$E$1,F1887,F1887*(_xlfn.XLOOKUP($A1887,'Inflation Constants Table'!$A:$A,'Inflation Constants Table'!$B:$B,0))),0)</f>
        <v>15834</v>
      </c>
      <c r="J1887" s="23">
        <f>ROUND(IF($A1887 ='Inflation Constants Table'!$E$1,G1887,G1887*(_xlfn.XLOOKUP($A1887,'Inflation Constants Table'!$A:$A,'Inflation Constants Table'!$B:$B,0))),0)</f>
        <v>15834</v>
      </c>
      <c r="K1887" s="19">
        <f t="shared" si="89"/>
        <v>0</v>
      </c>
      <c r="L1887" s="73">
        <f>_xlfn.XLOOKUP(A1887,'SAPD GF as Pct of COSA GF'!A:A,'SAPD GF as Pct of COSA GF'!C:C)</f>
        <v>1701547788</v>
      </c>
      <c r="M1887" s="19">
        <f t="shared" si="90"/>
        <v>9.3056451964897743E-6</v>
      </c>
    </row>
    <row r="1888" spans="1:13">
      <c r="A1888">
        <v>2025</v>
      </c>
      <c r="B1888" t="s">
        <v>234</v>
      </c>
      <c r="C1888" t="s">
        <v>177</v>
      </c>
      <c r="D1888" t="s">
        <v>182</v>
      </c>
      <c r="F1888" s="65">
        <v>8310</v>
      </c>
      <c r="G1888" s="65">
        <f t="shared" si="88"/>
        <v>8310</v>
      </c>
      <c r="H1888" s="23">
        <f>ROUND(IF($A1888 ='Inflation Constants Table'!$E$1,E1888,E1888*(_xlfn.XLOOKUP($A1888,'Inflation Constants Table'!$A:$A,'Inflation Constants Table'!$B:$B,0))),0)</f>
        <v>0</v>
      </c>
      <c r="I1888" s="23">
        <f>ROUND(IF($A1888 ='Inflation Constants Table'!$E$1,F1888,F1888*(_xlfn.XLOOKUP($A1888,'Inflation Constants Table'!$A:$A,'Inflation Constants Table'!$B:$B,0))),0)</f>
        <v>8476</v>
      </c>
      <c r="J1888" s="23">
        <f>ROUND(IF($A1888 ='Inflation Constants Table'!$E$1,G1888,G1888*(_xlfn.XLOOKUP($A1888,'Inflation Constants Table'!$A:$A,'Inflation Constants Table'!$B:$B,0))),0)</f>
        <v>8476</v>
      </c>
      <c r="K1888" s="19">
        <f t="shared" si="89"/>
        <v>0</v>
      </c>
      <c r="L1888" s="73">
        <f>_xlfn.XLOOKUP(A1888,'SAPD GF as Pct of COSA GF'!A:A,'SAPD GF as Pct of COSA GF'!C:C)</f>
        <v>1701547788</v>
      </c>
      <c r="M1888" s="19">
        <f t="shared" si="90"/>
        <v>4.9813470181538036E-6</v>
      </c>
    </row>
    <row r="1889" spans="1:13">
      <c r="A1889">
        <v>2025</v>
      </c>
      <c r="B1889" t="s">
        <v>234</v>
      </c>
      <c r="C1889" t="s">
        <v>177</v>
      </c>
      <c r="D1889" t="s">
        <v>183</v>
      </c>
      <c r="F1889" s="65">
        <v>2999</v>
      </c>
      <c r="G1889" s="65">
        <f t="shared" si="88"/>
        <v>2999</v>
      </c>
      <c r="H1889" s="23">
        <f>ROUND(IF($A1889 ='Inflation Constants Table'!$E$1,E1889,E1889*(_xlfn.XLOOKUP($A1889,'Inflation Constants Table'!$A:$A,'Inflation Constants Table'!$B:$B,0))),0)</f>
        <v>0</v>
      </c>
      <c r="I1889" s="23">
        <f>ROUND(IF($A1889 ='Inflation Constants Table'!$E$1,F1889,F1889*(_xlfn.XLOOKUP($A1889,'Inflation Constants Table'!$A:$A,'Inflation Constants Table'!$B:$B,0))),0)</f>
        <v>3059</v>
      </c>
      <c r="J1889" s="23">
        <f>ROUND(IF($A1889 ='Inflation Constants Table'!$E$1,G1889,G1889*(_xlfn.XLOOKUP($A1889,'Inflation Constants Table'!$A:$A,'Inflation Constants Table'!$B:$B,0))),0)</f>
        <v>3059</v>
      </c>
      <c r="K1889" s="19">
        <f t="shared" si="89"/>
        <v>0</v>
      </c>
      <c r="L1889" s="73">
        <f>_xlfn.XLOOKUP(A1889,'SAPD GF as Pct of COSA GF'!A:A,'SAPD GF as Pct of COSA GF'!C:C)</f>
        <v>1701547788</v>
      </c>
      <c r="M1889" s="19">
        <f t="shared" si="90"/>
        <v>1.7977749561741959E-6</v>
      </c>
    </row>
    <row r="1890" spans="1:13">
      <c r="A1890">
        <v>2025</v>
      </c>
      <c r="B1890" t="s">
        <v>234</v>
      </c>
      <c r="C1890" t="s">
        <v>177</v>
      </c>
      <c r="D1890" t="s">
        <v>184</v>
      </c>
      <c r="F1890" s="65">
        <v>912</v>
      </c>
      <c r="G1890" s="65">
        <f t="shared" si="88"/>
        <v>912</v>
      </c>
      <c r="H1890" s="23">
        <f>ROUND(IF($A1890 ='Inflation Constants Table'!$E$1,E1890,E1890*(_xlfn.XLOOKUP($A1890,'Inflation Constants Table'!$A:$A,'Inflation Constants Table'!$B:$B,0))),0)</f>
        <v>0</v>
      </c>
      <c r="I1890" s="23">
        <f>ROUND(IF($A1890 ='Inflation Constants Table'!$E$1,F1890,F1890*(_xlfn.XLOOKUP($A1890,'Inflation Constants Table'!$A:$A,'Inflation Constants Table'!$B:$B,0))),0)</f>
        <v>930</v>
      </c>
      <c r="J1890" s="23">
        <f>ROUND(IF($A1890 ='Inflation Constants Table'!$E$1,G1890,G1890*(_xlfn.XLOOKUP($A1890,'Inflation Constants Table'!$A:$A,'Inflation Constants Table'!$B:$B,0))),0)</f>
        <v>930</v>
      </c>
      <c r="K1890" s="19">
        <f t="shared" si="89"/>
        <v>0</v>
      </c>
      <c r="L1890" s="73">
        <f>_xlfn.XLOOKUP(A1890,'SAPD GF as Pct of COSA GF'!A:A,'SAPD GF as Pct of COSA GF'!C:C)</f>
        <v>1701547788</v>
      </c>
      <c r="M1890" s="19">
        <f t="shared" si="90"/>
        <v>5.4656119949068391E-7</v>
      </c>
    </row>
    <row r="1891" spans="1:13">
      <c r="A1891">
        <v>2025</v>
      </c>
      <c r="B1891" t="s">
        <v>234</v>
      </c>
      <c r="C1891" t="s">
        <v>177</v>
      </c>
      <c r="D1891" t="s">
        <v>185</v>
      </c>
      <c r="F1891" s="65">
        <v>449973</v>
      </c>
      <c r="G1891" s="65">
        <f t="shared" si="88"/>
        <v>449973</v>
      </c>
      <c r="H1891" s="23">
        <f>ROUND(IF($A1891 ='Inflation Constants Table'!$E$1,E1891,E1891*(_xlfn.XLOOKUP($A1891,'Inflation Constants Table'!$A:$A,'Inflation Constants Table'!$B:$B,0))),0)</f>
        <v>0</v>
      </c>
      <c r="I1891" s="23">
        <f>ROUND(IF($A1891 ='Inflation Constants Table'!$E$1,F1891,F1891*(_xlfn.XLOOKUP($A1891,'Inflation Constants Table'!$A:$A,'Inflation Constants Table'!$B:$B,0))),0)</f>
        <v>458972</v>
      </c>
      <c r="J1891" s="23">
        <f>ROUND(IF($A1891 ='Inflation Constants Table'!$E$1,G1891,G1891*(_xlfn.XLOOKUP($A1891,'Inflation Constants Table'!$A:$A,'Inflation Constants Table'!$B:$B,0))),0)</f>
        <v>458972</v>
      </c>
      <c r="K1891" s="19">
        <f t="shared" si="89"/>
        <v>0</v>
      </c>
      <c r="L1891" s="73">
        <f>_xlfn.XLOOKUP(A1891,'SAPD GF as Pct of COSA GF'!A:A,'SAPD GF as Pct of COSA GF'!C:C)</f>
        <v>1701547788</v>
      </c>
      <c r="M1891" s="19">
        <f t="shared" si="90"/>
        <v>2.6973794285229915E-4</v>
      </c>
    </row>
    <row r="1892" spans="1:13">
      <c r="A1892">
        <v>2025</v>
      </c>
      <c r="B1892" t="s">
        <v>234</v>
      </c>
      <c r="C1892" t="s">
        <v>177</v>
      </c>
      <c r="D1892" t="s">
        <v>193</v>
      </c>
      <c r="F1892" s="65">
        <v>21461</v>
      </c>
      <c r="G1892" s="65">
        <f t="shared" si="88"/>
        <v>21461</v>
      </c>
      <c r="H1892" s="23">
        <f>ROUND(IF($A1892 ='Inflation Constants Table'!$E$1,E1892,E1892*(_xlfn.XLOOKUP($A1892,'Inflation Constants Table'!$A:$A,'Inflation Constants Table'!$B:$B,0))),0)</f>
        <v>0</v>
      </c>
      <c r="I1892" s="23">
        <f>ROUND(IF($A1892 ='Inflation Constants Table'!$E$1,F1892,F1892*(_xlfn.XLOOKUP($A1892,'Inflation Constants Table'!$A:$A,'Inflation Constants Table'!$B:$B,0))),0)</f>
        <v>21890</v>
      </c>
      <c r="J1892" s="23">
        <f>ROUND(IF($A1892 ='Inflation Constants Table'!$E$1,G1892,G1892*(_xlfn.XLOOKUP($A1892,'Inflation Constants Table'!$A:$A,'Inflation Constants Table'!$B:$B,0))),0)</f>
        <v>21890</v>
      </c>
      <c r="K1892" s="19">
        <f t="shared" si="89"/>
        <v>0</v>
      </c>
      <c r="L1892" s="73">
        <f>_xlfn.XLOOKUP(A1892,'SAPD GF as Pct of COSA GF'!A:A,'SAPD GF as Pct of COSA GF'!C:C)</f>
        <v>1701547788</v>
      </c>
      <c r="M1892" s="19">
        <f t="shared" si="90"/>
        <v>1.2864757695538787E-5</v>
      </c>
    </row>
    <row r="1893" spans="1:13">
      <c r="A1893">
        <v>2025</v>
      </c>
      <c r="B1893" t="s">
        <v>234</v>
      </c>
      <c r="C1893" t="s">
        <v>177</v>
      </c>
      <c r="D1893" t="s">
        <v>194</v>
      </c>
      <c r="F1893" s="65">
        <v>2041</v>
      </c>
      <c r="G1893" s="65">
        <f t="shared" si="88"/>
        <v>2041</v>
      </c>
      <c r="H1893" s="23">
        <f>ROUND(IF($A1893 ='Inflation Constants Table'!$E$1,E1893,E1893*(_xlfn.XLOOKUP($A1893,'Inflation Constants Table'!$A:$A,'Inflation Constants Table'!$B:$B,0))),0)</f>
        <v>0</v>
      </c>
      <c r="I1893" s="23">
        <f>ROUND(IF($A1893 ='Inflation Constants Table'!$E$1,F1893,F1893*(_xlfn.XLOOKUP($A1893,'Inflation Constants Table'!$A:$A,'Inflation Constants Table'!$B:$B,0))),0)</f>
        <v>2082</v>
      </c>
      <c r="J1893" s="23">
        <f>ROUND(IF($A1893 ='Inflation Constants Table'!$E$1,G1893,G1893*(_xlfn.XLOOKUP($A1893,'Inflation Constants Table'!$A:$A,'Inflation Constants Table'!$B:$B,0))),0)</f>
        <v>2082</v>
      </c>
      <c r="K1893" s="19">
        <f t="shared" si="89"/>
        <v>0</v>
      </c>
      <c r="L1893" s="73">
        <f>_xlfn.XLOOKUP(A1893,'SAPD GF as Pct of COSA GF'!A:A,'SAPD GF as Pct of COSA GF'!C:C)</f>
        <v>1701547788</v>
      </c>
      <c r="M1893" s="19">
        <f t="shared" si="90"/>
        <v>1.2235918466017247E-6</v>
      </c>
    </row>
    <row r="1894" spans="1:13">
      <c r="A1894">
        <v>2025</v>
      </c>
      <c r="B1894" t="s">
        <v>234</v>
      </c>
      <c r="C1894" t="s">
        <v>177</v>
      </c>
      <c r="D1894" t="s">
        <v>195</v>
      </c>
      <c r="F1894" s="65">
        <v>2625</v>
      </c>
      <c r="G1894" s="65">
        <f t="shared" si="88"/>
        <v>2625</v>
      </c>
      <c r="H1894" s="23">
        <f>ROUND(IF($A1894 ='Inflation Constants Table'!$E$1,E1894,E1894*(_xlfn.XLOOKUP($A1894,'Inflation Constants Table'!$A:$A,'Inflation Constants Table'!$B:$B,0))),0)</f>
        <v>0</v>
      </c>
      <c r="I1894" s="23">
        <f>ROUND(IF($A1894 ='Inflation Constants Table'!$E$1,F1894,F1894*(_xlfn.XLOOKUP($A1894,'Inflation Constants Table'!$A:$A,'Inflation Constants Table'!$B:$B,0))),0)</f>
        <v>2678</v>
      </c>
      <c r="J1894" s="23">
        <f>ROUND(IF($A1894 ='Inflation Constants Table'!$E$1,G1894,G1894*(_xlfn.XLOOKUP($A1894,'Inflation Constants Table'!$A:$A,'Inflation Constants Table'!$B:$B,0))),0)</f>
        <v>2678</v>
      </c>
      <c r="K1894" s="19">
        <f t="shared" si="89"/>
        <v>0</v>
      </c>
      <c r="L1894" s="73">
        <f>_xlfn.XLOOKUP(A1894,'SAPD GF as Pct of COSA GF'!A:A,'SAPD GF as Pct of COSA GF'!C:C)</f>
        <v>1701547788</v>
      </c>
      <c r="M1894" s="19">
        <f t="shared" si="90"/>
        <v>1.5738611744473673E-6</v>
      </c>
    </row>
    <row r="1895" spans="1:13">
      <c r="A1895">
        <v>2025</v>
      </c>
      <c r="B1895" t="s">
        <v>234</v>
      </c>
      <c r="C1895" t="s">
        <v>199</v>
      </c>
      <c r="D1895" t="s">
        <v>226</v>
      </c>
      <c r="F1895" s="65">
        <v>53476</v>
      </c>
      <c r="G1895" s="65">
        <f t="shared" si="88"/>
        <v>53476</v>
      </c>
      <c r="H1895" s="23">
        <f>ROUND(IF($A1895 ='Inflation Constants Table'!$E$1,E1895,E1895*(_xlfn.XLOOKUP($A1895,'Inflation Constants Table'!$A:$A,'Inflation Constants Table'!$B:$B,0))),0)</f>
        <v>0</v>
      </c>
      <c r="I1895" s="23">
        <f>ROUND(IF($A1895 ='Inflation Constants Table'!$E$1,F1895,F1895*(_xlfn.XLOOKUP($A1895,'Inflation Constants Table'!$A:$A,'Inflation Constants Table'!$B:$B,0))),0)</f>
        <v>54546</v>
      </c>
      <c r="J1895" s="23">
        <f>ROUND(IF($A1895 ='Inflation Constants Table'!$E$1,G1895,G1895*(_xlfn.XLOOKUP($A1895,'Inflation Constants Table'!$A:$A,'Inflation Constants Table'!$B:$B,0))),0)</f>
        <v>54546</v>
      </c>
      <c r="K1895" s="19">
        <f t="shared" si="89"/>
        <v>0</v>
      </c>
      <c r="L1895" s="73">
        <f>_xlfn.XLOOKUP(A1895,'SAPD GF as Pct of COSA GF'!A:A,'SAPD GF as Pct of COSA GF'!C:C)</f>
        <v>1701547788</v>
      </c>
      <c r="M1895" s="19">
        <f t="shared" si="90"/>
        <v>3.2056695900450376E-5</v>
      </c>
    </row>
    <row r="1896" spans="1:13">
      <c r="A1896">
        <v>2025</v>
      </c>
      <c r="B1896" t="s">
        <v>234</v>
      </c>
      <c r="C1896" t="s">
        <v>199</v>
      </c>
      <c r="D1896" t="s">
        <v>227</v>
      </c>
      <c r="F1896" s="65">
        <v>69079</v>
      </c>
      <c r="G1896" s="65">
        <f t="shared" si="88"/>
        <v>69079</v>
      </c>
      <c r="H1896" s="23">
        <f>ROUND(IF($A1896 ='Inflation Constants Table'!$E$1,E1896,E1896*(_xlfn.XLOOKUP($A1896,'Inflation Constants Table'!$A:$A,'Inflation Constants Table'!$B:$B,0))),0)</f>
        <v>0</v>
      </c>
      <c r="I1896" s="23">
        <f>ROUND(IF($A1896 ='Inflation Constants Table'!$E$1,F1896,F1896*(_xlfn.XLOOKUP($A1896,'Inflation Constants Table'!$A:$A,'Inflation Constants Table'!$B:$B,0))),0)</f>
        <v>70461</v>
      </c>
      <c r="J1896" s="23">
        <f>ROUND(IF($A1896 ='Inflation Constants Table'!$E$1,G1896,G1896*(_xlfn.XLOOKUP($A1896,'Inflation Constants Table'!$A:$A,'Inflation Constants Table'!$B:$B,0))),0)</f>
        <v>70461</v>
      </c>
      <c r="K1896" s="19">
        <f t="shared" si="89"/>
        <v>0</v>
      </c>
      <c r="L1896" s="73">
        <f>_xlfn.XLOOKUP(A1896,'SAPD GF as Pct of COSA GF'!A:A,'SAPD GF as Pct of COSA GF'!C:C)</f>
        <v>1701547788</v>
      </c>
      <c r="M1896" s="19">
        <f t="shared" si="90"/>
        <v>4.1409944814315139E-5</v>
      </c>
    </row>
    <row r="1897" spans="1:13">
      <c r="A1897">
        <v>2025</v>
      </c>
      <c r="B1897" t="s">
        <v>234</v>
      </c>
      <c r="C1897" t="s">
        <v>199</v>
      </c>
      <c r="D1897" t="s">
        <v>203</v>
      </c>
      <c r="F1897" s="65">
        <v>0</v>
      </c>
      <c r="G1897" s="65">
        <f t="shared" si="88"/>
        <v>0</v>
      </c>
      <c r="H1897" s="23">
        <f>ROUND(IF($A1897 ='Inflation Constants Table'!$E$1,E1897,E1897*(_xlfn.XLOOKUP($A1897,'Inflation Constants Table'!$A:$A,'Inflation Constants Table'!$B:$B,0))),0)</f>
        <v>0</v>
      </c>
      <c r="I1897" s="23">
        <f>ROUND(IF($A1897 ='Inflation Constants Table'!$E$1,F1897,F1897*(_xlfn.XLOOKUP($A1897,'Inflation Constants Table'!$A:$A,'Inflation Constants Table'!$B:$B,0))),0)</f>
        <v>0</v>
      </c>
      <c r="J1897" s="23">
        <f>ROUND(IF($A1897 ='Inflation Constants Table'!$E$1,G1897,G1897*(_xlfn.XLOOKUP($A1897,'Inflation Constants Table'!$A:$A,'Inflation Constants Table'!$B:$B,0))),0)</f>
        <v>0</v>
      </c>
      <c r="K1897" s="19">
        <f t="shared" si="89"/>
        <v>0</v>
      </c>
      <c r="L1897" s="73">
        <f>_xlfn.XLOOKUP(A1897,'SAPD GF as Pct of COSA GF'!A:A,'SAPD GF as Pct of COSA GF'!C:C)</f>
        <v>1701547788</v>
      </c>
      <c r="M1897" s="19">
        <f t="shared" si="90"/>
        <v>0</v>
      </c>
    </row>
    <row r="1898" spans="1:13">
      <c r="A1898">
        <v>2025</v>
      </c>
      <c r="B1898" t="s">
        <v>234</v>
      </c>
      <c r="C1898" t="s">
        <v>199</v>
      </c>
      <c r="D1898" t="s">
        <v>222</v>
      </c>
      <c r="F1898" s="65">
        <v>34164</v>
      </c>
      <c r="G1898" s="65">
        <f t="shared" si="88"/>
        <v>34164</v>
      </c>
      <c r="H1898" s="23">
        <f>ROUND(IF($A1898 ='Inflation Constants Table'!$E$1,E1898,E1898*(_xlfn.XLOOKUP($A1898,'Inflation Constants Table'!$A:$A,'Inflation Constants Table'!$B:$B,0))),0)</f>
        <v>0</v>
      </c>
      <c r="I1898" s="23">
        <f>ROUND(IF($A1898 ='Inflation Constants Table'!$E$1,F1898,F1898*(_xlfn.XLOOKUP($A1898,'Inflation Constants Table'!$A:$A,'Inflation Constants Table'!$B:$B,0))),0)</f>
        <v>34847</v>
      </c>
      <c r="J1898" s="23">
        <f>ROUND(IF($A1898 ='Inflation Constants Table'!$E$1,G1898,G1898*(_xlfn.XLOOKUP($A1898,'Inflation Constants Table'!$A:$A,'Inflation Constants Table'!$B:$B,0))),0)</f>
        <v>34847</v>
      </c>
      <c r="K1898" s="19">
        <f t="shared" si="89"/>
        <v>0</v>
      </c>
      <c r="L1898" s="73">
        <f>_xlfn.XLOOKUP(A1898,'SAPD GF as Pct of COSA GF'!A:A,'SAPD GF as Pct of COSA GF'!C:C)</f>
        <v>1701547788</v>
      </c>
      <c r="M1898" s="19">
        <f t="shared" si="90"/>
        <v>2.0479589374894478E-5</v>
      </c>
    </row>
    <row r="1899" spans="1:13">
      <c r="A1899">
        <v>2025</v>
      </c>
      <c r="B1899" t="s">
        <v>234</v>
      </c>
      <c r="C1899" t="s">
        <v>199</v>
      </c>
      <c r="D1899" t="s">
        <v>223</v>
      </c>
      <c r="F1899" s="65">
        <v>0</v>
      </c>
      <c r="G1899" s="65">
        <f t="shared" si="88"/>
        <v>0</v>
      </c>
      <c r="H1899" s="23">
        <f>ROUND(IF($A1899 ='Inflation Constants Table'!$E$1,E1899,E1899*(_xlfn.XLOOKUP($A1899,'Inflation Constants Table'!$A:$A,'Inflation Constants Table'!$B:$B,0))),0)</f>
        <v>0</v>
      </c>
      <c r="I1899" s="23">
        <f>ROUND(IF($A1899 ='Inflation Constants Table'!$E$1,F1899,F1899*(_xlfn.XLOOKUP($A1899,'Inflation Constants Table'!$A:$A,'Inflation Constants Table'!$B:$B,0))),0)</f>
        <v>0</v>
      </c>
      <c r="J1899" s="23">
        <f>ROUND(IF($A1899 ='Inflation Constants Table'!$E$1,G1899,G1899*(_xlfn.XLOOKUP($A1899,'Inflation Constants Table'!$A:$A,'Inflation Constants Table'!$B:$B,0))),0)</f>
        <v>0</v>
      </c>
      <c r="K1899" s="19">
        <f t="shared" si="89"/>
        <v>0</v>
      </c>
      <c r="L1899" s="73">
        <f>_xlfn.XLOOKUP(A1899,'SAPD GF as Pct of COSA GF'!A:A,'SAPD GF as Pct of COSA GF'!C:C)</f>
        <v>1701547788</v>
      </c>
      <c r="M1899" s="19">
        <f t="shared" si="90"/>
        <v>0</v>
      </c>
    </row>
    <row r="1900" spans="1:13">
      <c r="A1900">
        <v>2025</v>
      </c>
      <c r="B1900" s="62" t="s">
        <v>234</v>
      </c>
      <c r="C1900" s="62" t="s">
        <v>199</v>
      </c>
      <c r="D1900" s="62" t="s">
        <v>228</v>
      </c>
      <c r="F1900" s="68">
        <v>285876</v>
      </c>
      <c r="G1900" s="65">
        <f t="shared" si="88"/>
        <v>285876</v>
      </c>
      <c r="H1900" s="23">
        <f>ROUND(IF($A1900 ='Inflation Constants Table'!$E$1,E1900,E1900*(_xlfn.XLOOKUP($A1900,'Inflation Constants Table'!$A:$A,'Inflation Constants Table'!$B:$B,0))),0)</f>
        <v>0</v>
      </c>
      <c r="I1900" s="23">
        <f>ROUND(IF($A1900 ='Inflation Constants Table'!$E$1,F1900,F1900*(_xlfn.XLOOKUP($A1900,'Inflation Constants Table'!$A:$A,'Inflation Constants Table'!$B:$B,0))),0)</f>
        <v>291594</v>
      </c>
      <c r="J1900" s="23">
        <f>ROUND(IF($A1900 ='Inflation Constants Table'!$E$1,G1900,G1900*(_xlfn.XLOOKUP($A1900,'Inflation Constants Table'!$A:$A,'Inflation Constants Table'!$B:$B,0))),0)</f>
        <v>291594</v>
      </c>
      <c r="K1900" s="19">
        <f t="shared" si="89"/>
        <v>0</v>
      </c>
      <c r="L1900" s="73">
        <f>_xlfn.XLOOKUP(A1900,'SAPD GF as Pct of COSA GF'!A:A,'SAPD GF as Pct of COSA GF'!C:C)</f>
        <v>1701547788</v>
      </c>
      <c r="M1900" s="19">
        <f t="shared" si="90"/>
        <v>1.7136985634869515E-4</v>
      </c>
    </row>
    <row r="1901" spans="1:13">
      <c r="A1901">
        <v>2026</v>
      </c>
      <c r="B1901" t="s">
        <v>234</v>
      </c>
      <c r="C1901" t="s">
        <v>90</v>
      </c>
      <c r="D1901" t="s">
        <v>91</v>
      </c>
      <c r="F1901" s="65">
        <v>3971101</v>
      </c>
      <c r="G1901" s="65">
        <f t="shared" si="88"/>
        <v>3971101</v>
      </c>
      <c r="H1901" s="23">
        <f>ROUND(IF($A1901 ='Inflation Constants Table'!$E$1,E1901,E1901*(_xlfn.XLOOKUP($A1901,'Inflation Constants Table'!$A:$A,'Inflation Constants Table'!$B:$B,0))),0)</f>
        <v>0</v>
      </c>
      <c r="I1901" s="23">
        <f>ROUND(IF($A1901 ='Inflation Constants Table'!$E$1,F1901,F1901*(_xlfn.XLOOKUP($A1901,'Inflation Constants Table'!$A:$A,'Inflation Constants Table'!$B:$B,0))),0)</f>
        <v>3971101</v>
      </c>
      <c r="J1901" s="23">
        <f>ROUND(IF($A1901 ='Inflation Constants Table'!$E$1,G1901,G1901*(_xlfn.XLOOKUP($A1901,'Inflation Constants Table'!$A:$A,'Inflation Constants Table'!$B:$B,0))),0)</f>
        <v>3971101</v>
      </c>
      <c r="K1901" s="19">
        <f t="shared" si="89"/>
        <v>0</v>
      </c>
      <c r="L1901" s="73">
        <f>_xlfn.XLOOKUP(A1901,'SAPD GF as Pct of COSA GF'!A:A,'SAPD GF as Pct of COSA GF'!C:C)</f>
        <v>1695896847</v>
      </c>
      <c r="M1901" s="19">
        <f t="shared" si="90"/>
        <v>2.3415934801841163E-3</v>
      </c>
    </row>
    <row r="1902" spans="1:13">
      <c r="A1902">
        <v>2026</v>
      </c>
      <c r="B1902" t="s">
        <v>234</v>
      </c>
      <c r="C1902" t="s">
        <v>90</v>
      </c>
      <c r="D1902" t="s">
        <v>93</v>
      </c>
      <c r="F1902" s="65">
        <v>659000</v>
      </c>
      <c r="G1902" s="65">
        <f t="shared" si="88"/>
        <v>659000</v>
      </c>
      <c r="H1902" s="23">
        <f>ROUND(IF($A1902 ='Inflation Constants Table'!$E$1,E1902,E1902*(_xlfn.XLOOKUP($A1902,'Inflation Constants Table'!$A:$A,'Inflation Constants Table'!$B:$B,0))),0)</f>
        <v>0</v>
      </c>
      <c r="I1902" s="23">
        <f>ROUND(IF($A1902 ='Inflation Constants Table'!$E$1,F1902,F1902*(_xlfn.XLOOKUP($A1902,'Inflation Constants Table'!$A:$A,'Inflation Constants Table'!$B:$B,0))),0)</f>
        <v>659000</v>
      </c>
      <c r="J1902" s="23">
        <f>ROUND(IF($A1902 ='Inflation Constants Table'!$E$1,G1902,G1902*(_xlfn.XLOOKUP($A1902,'Inflation Constants Table'!$A:$A,'Inflation Constants Table'!$B:$B,0))),0)</f>
        <v>659000</v>
      </c>
      <c r="K1902" s="19">
        <f t="shared" si="89"/>
        <v>0</v>
      </c>
      <c r="L1902" s="73">
        <f>_xlfn.XLOOKUP(A1902,'SAPD GF as Pct of COSA GF'!A:A,'SAPD GF as Pct of COSA GF'!C:C)</f>
        <v>1695896847</v>
      </c>
      <c r="M1902" s="19">
        <f t="shared" si="90"/>
        <v>3.8858495501407111E-4</v>
      </c>
    </row>
    <row r="1903" spans="1:13">
      <c r="A1903">
        <v>2026</v>
      </c>
      <c r="B1903" t="s">
        <v>234</v>
      </c>
      <c r="C1903" t="s">
        <v>90</v>
      </c>
      <c r="D1903" t="s">
        <v>95</v>
      </c>
      <c r="F1903" s="65">
        <v>41200</v>
      </c>
      <c r="G1903" s="65">
        <f t="shared" si="88"/>
        <v>41200</v>
      </c>
      <c r="H1903" s="23">
        <f>ROUND(IF($A1903 ='Inflation Constants Table'!$E$1,E1903,E1903*(_xlfn.XLOOKUP($A1903,'Inflation Constants Table'!$A:$A,'Inflation Constants Table'!$B:$B,0))),0)</f>
        <v>0</v>
      </c>
      <c r="I1903" s="23">
        <f>ROUND(IF($A1903 ='Inflation Constants Table'!$E$1,F1903,F1903*(_xlfn.XLOOKUP($A1903,'Inflation Constants Table'!$A:$A,'Inflation Constants Table'!$B:$B,0))),0)</f>
        <v>41200</v>
      </c>
      <c r="J1903" s="23">
        <f>ROUND(IF($A1903 ='Inflation Constants Table'!$E$1,G1903,G1903*(_xlfn.XLOOKUP($A1903,'Inflation Constants Table'!$A:$A,'Inflation Constants Table'!$B:$B,0))),0)</f>
        <v>41200</v>
      </c>
      <c r="K1903" s="19">
        <f t="shared" si="89"/>
        <v>0</v>
      </c>
      <c r="L1903" s="73">
        <f>_xlfn.XLOOKUP(A1903,'SAPD GF as Pct of COSA GF'!A:A,'SAPD GF as Pct of COSA GF'!C:C)</f>
        <v>1695896847</v>
      </c>
      <c r="M1903" s="19">
        <f t="shared" si="90"/>
        <v>2.4293930419696098E-5</v>
      </c>
    </row>
    <row r="1904" spans="1:13">
      <c r="A1904">
        <v>2026</v>
      </c>
      <c r="B1904" t="s">
        <v>234</v>
      </c>
      <c r="C1904" t="s">
        <v>90</v>
      </c>
      <c r="D1904" t="s">
        <v>96</v>
      </c>
      <c r="F1904" s="65">
        <v>5400</v>
      </c>
      <c r="G1904" s="65">
        <f t="shared" si="88"/>
        <v>5400</v>
      </c>
      <c r="H1904" s="23">
        <f>ROUND(IF($A1904 ='Inflation Constants Table'!$E$1,E1904,E1904*(_xlfn.XLOOKUP($A1904,'Inflation Constants Table'!$A:$A,'Inflation Constants Table'!$B:$B,0))),0)</f>
        <v>0</v>
      </c>
      <c r="I1904" s="23">
        <f>ROUND(IF($A1904 ='Inflation Constants Table'!$E$1,F1904,F1904*(_xlfn.XLOOKUP($A1904,'Inflation Constants Table'!$A:$A,'Inflation Constants Table'!$B:$B,0))),0)</f>
        <v>5400</v>
      </c>
      <c r="J1904" s="23">
        <f>ROUND(IF($A1904 ='Inflation Constants Table'!$E$1,G1904,G1904*(_xlfn.XLOOKUP($A1904,'Inflation Constants Table'!$A:$A,'Inflation Constants Table'!$B:$B,0))),0)</f>
        <v>5400</v>
      </c>
      <c r="K1904" s="19">
        <f t="shared" si="89"/>
        <v>0</v>
      </c>
      <c r="L1904" s="73">
        <f>_xlfn.XLOOKUP(A1904,'SAPD GF as Pct of COSA GF'!A:A,'SAPD GF as Pct of COSA GF'!C:C)</f>
        <v>1695896847</v>
      </c>
      <c r="M1904" s="19">
        <f t="shared" si="90"/>
        <v>3.1841559287951197E-6</v>
      </c>
    </row>
    <row r="1905" spans="1:13">
      <c r="A1905">
        <v>2026</v>
      </c>
      <c r="B1905" t="s">
        <v>234</v>
      </c>
      <c r="C1905" t="s">
        <v>90</v>
      </c>
      <c r="D1905" t="s">
        <v>99</v>
      </c>
      <c r="F1905" s="65">
        <v>69853</v>
      </c>
      <c r="G1905" s="65">
        <f t="shared" si="88"/>
        <v>69853</v>
      </c>
      <c r="H1905" s="23">
        <f>ROUND(IF($A1905 ='Inflation Constants Table'!$E$1,E1905,E1905*(_xlfn.XLOOKUP($A1905,'Inflation Constants Table'!$A:$A,'Inflation Constants Table'!$B:$B,0))),0)</f>
        <v>0</v>
      </c>
      <c r="I1905" s="23">
        <f>ROUND(IF($A1905 ='Inflation Constants Table'!$E$1,F1905,F1905*(_xlfn.XLOOKUP($A1905,'Inflation Constants Table'!$A:$A,'Inflation Constants Table'!$B:$B,0))),0)</f>
        <v>69853</v>
      </c>
      <c r="J1905" s="23">
        <f>ROUND(IF($A1905 ='Inflation Constants Table'!$E$1,G1905,G1905*(_xlfn.XLOOKUP($A1905,'Inflation Constants Table'!$A:$A,'Inflation Constants Table'!$B:$B,0))),0)</f>
        <v>69853</v>
      </c>
      <c r="K1905" s="19">
        <f t="shared" si="89"/>
        <v>0</v>
      </c>
      <c r="L1905" s="73">
        <f>_xlfn.XLOOKUP(A1905,'SAPD GF as Pct of COSA GF'!A:A,'SAPD GF as Pct of COSA GF'!C:C)</f>
        <v>1695896847</v>
      </c>
      <c r="M1905" s="19">
        <f t="shared" si="90"/>
        <v>4.1189415572986201E-5</v>
      </c>
    </row>
    <row r="1906" spans="1:13">
      <c r="A1906">
        <v>2026</v>
      </c>
      <c r="B1906" t="s">
        <v>234</v>
      </c>
      <c r="C1906" t="s">
        <v>90</v>
      </c>
      <c r="D1906" t="s">
        <v>100</v>
      </c>
      <c r="F1906" s="65">
        <v>304196</v>
      </c>
      <c r="G1906" s="65">
        <f t="shared" si="88"/>
        <v>304196</v>
      </c>
      <c r="H1906" s="23">
        <f>ROUND(IF($A1906 ='Inflation Constants Table'!$E$1,E1906,E1906*(_xlfn.XLOOKUP($A1906,'Inflation Constants Table'!$A:$A,'Inflation Constants Table'!$B:$B,0))),0)</f>
        <v>0</v>
      </c>
      <c r="I1906" s="23">
        <f>ROUND(IF($A1906 ='Inflation Constants Table'!$E$1,F1906,F1906*(_xlfn.XLOOKUP($A1906,'Inflation Constants Table'!$A:$A,'Inflation Constants Table'!$B:$B,0))),0)</f>
        <v>304196</v>
      </c>
      <c r="J1906" s="23">
        <f>ROUND(IF($A1906 ='Inflation Constants Table'!$E$1,G1906,G1906*(_xlfn.XLOOKUP($A1906,'Inflation Constants Table'!$A:$A,'Inflation Constants Table'!$B:$B,0))),0)</f>
        <v>304196</v>
      </c>
      <c r="K1906" s="19">
        <f t="shared" si="89"/>
        <v>0</v>
      </c>
      <c r="L1906" s="73">
        <f>_xlfn.XLOOKUP(A1906,'SAPD GF as Pct of COSA GF'!A:A,'SAPD GF as Pct of COSA GF'!C:C)</f>
        <v>1695896847</v>
      </c>
      <c r="M1906" s="19">
        <f t="shared" si="90"/>
        <v>1.7937175868810374E-4</v>
      </c>
    </row>
    <row r="1907" spans="1:13">
      <c r="A1907">
        <v>2026</v>
      </c>
      <c r="B1907" t="s">
        <v>234</v>
      </c>
      <c r="C1907" t="s">
        <v>90</v>
      </c>
      <c r="D1907" t="s">
        <v>102</v>
      </c>
      <c r="F1907" s="65">
        <v>3963</v>
      </c>
      <c r="G1907" s="65">
        <f t="shared" si="88"/>
        <v>3963</v>
      </c>
      <c r="H1907" s="23">
        <f>ROUND(IF($A1907 ='Inflation Constants Table'!$E$1,E1907,E1907*(_xlfn.XLOOKUP($A1907,'Inflation Constants Table'!$A:$A,'Inflation Constants Table'!$B:$B,0))),0)</f>
        <v>0</v>
      </c>
      <c r="I1907" s="23">
        <f>ROUND(IF($A1907 ='Inflation Constants Table'!$E$1,F1907,F1907*(_xlfn.XLOOKUP($A1907,'Inflation Constants Table'!$A:$A,'Inflation Constants Table'!$B:$B,0))),0)</f>
        <v>3963</v>
      </c>
      <c r="J1907" s="23">
        <f>ROUND(IF($A1907 ='Inflation Constants Table'!$E$1,G1907,G1907*(_xlfn.XLOOKUP($A1907,'Inflation Constants Table'!$A:$A,'Inflation Constants Table'!$B:$B,0))),0)</f>
        <v>3963</v>
      </c>
      <c r="K1907" s="19">
        <f t="shared" si="89"/>
        <v>0</v>
      </c>
      <c r="L1907" s="73">
        <f>_xlfn.XLOOKUP(A1907,'SAPD GF as Pct of COSA GF'!A:A,'SAPD GF as Pct of COSA GF'!C:C)</f>
        <v>1695896847</v>
      </c>
      <c r="M1907" s="19">
        <f t="shared" si="90"/>
        <v>2.3368166566324186E-6</v>
      </c>
    </row>
    <row r="1908" spans="1:13">
      <c r="A1908">
        <v>2026</v>
      </c>
      <c r="B1908" t="s">
        <v>234</v>
      </c>
      <c r="C1908" t="s">
        <v>90</v>
      </c>
      <c r="D1908" t="s">
        <v>104</v>
      </c>
      <c r="F1908" s="65">
        <v>68500</v>
      </c>
      <c r="G1908" s="65">
        <f t="shared" si="88"/>
        <v>68500</v>
      </c>
      <c r="H1908" s="23">
        <f>ROUND(IF($A1908 ='Inflation Constants Table'!$E$1,E1908,E1908*(_xlfn.XLOOKUP($A1908,'Inflation Constants Table'!$A:$A,'Inflation Constants Table'!$B:$B,0))),0)</f>
        <v>0</v>
      </c>
      <c r="I1908" s="23">
        <f>ROUND(IF($A1908 ='Inflation Constants Table'!$E$1,F1908,F1908*(_xlfn.XLOOKUP($A1908,'Inflation Constants Table'!$A:$A,'Inflation Constants Table'!$B:$B,0))),0)</f>
        <v>68500</v>
      </c>
      <c r="J1908" s="23">
        <f>ROUND(IF($A1908 ='Inflation Constants Table'!$E$1,G1908,G1908*(_xlfn.XLOOKUP($A1908,'Inflation Constants Table'!$A:$A,'Inflation Constants Table'!$B:$B,0))),0)</f>
        <v>68500</v>
      </c>
      <c r="K1908" s="19">
        <f t="shared" si="89"/>
        <v>0</v>
      </c>
      <c r="L1908" s="73">
        <f>_xlfn.XLOOKUP(A1908,'SAPD GF as Pct of COSA GF'!A:A,'SAPD GF as Pct of COSA GF'!C:C)</f>
        <v>1695896847</v>
      </c>
      <c r="M1908" s="19">
        <f t="shared" si="90"/>
        <v>4.0391607615271425E-5</v>
      </c>
    </row>
    <row r="1909" spans="1:13">
      <c r="A1909">
        <v>2026</v>
      </c>
      <c r="B1909" t="s">
        <v>234</v>
      </c>
      <c r="C1909" t="s">
        <v>90</v>
      </c>
      <c r="D1909" t="s">
        <v>111</v>
      </c>
      <c r="F1909" s="65">
        <v>3000</v>
      </c>
      <c r="G1909" s="65">
        <f t="shared" si="88"/>
        <v>3000</v>
      </c>
      <c r="H1909" s="23">
        <f>ROUND(IF($A1909 ='Inflation Constants Table'!$E$1,E1909,E1909*(_xlfn.XLOOKUP($A1909,'Inflation Constants Table'!$A:$A,'Inflation Constants Table'!$B:$B,0))),0)</f>
        <v>0</v>
      </c>
      <c r="I1909" s="23">
        <f>ROUND(IF($A1909 ='Inflation Constants Table'!$E$1,F1909,F1909*(_xlfn.XLOOKUP($A1909,'Inflation Constants Table'!$A:$A,'Inflation Constants Table'!$B:$B,0))),0)</f>
        <v>3000</v>
      </c>
      <c r="J1909" s="23">
        <f>ROUND(IF($A1909 ='Inflation Constants Table'!$E$1,G1909,G1909*(_xlfn.XLOOKUP($A1909,'Inflation Constants Table'!$A:$A,'Inflation Constants Table'!$B:$B,0))),0)</f>
        <v>3000</v>
      </c>
      <c r="K1909" s="19">
        <f t="shared" si="89"/>
        <v>0</v>
      </c>
      <c r="L1909" s="73">
        <f>_xlfn.XLOOKUP(A1909,'SAPD GF as Pct of COSA GF'!A:A,'SAPD GF as Pct of COSA GF'!C:C)</f>
        <v>1695896847</v>
      </c>
      <c r="M1909" s="19">
        <f t="shared" si="90"/>
        <v>1.7689755159972887E-6</v>
      </c>
    </row>
    <row r="1910" spans="1:13">
      <c r="A1910">
        <v>2026</v>
      </c>
      <c r="B1910" t="s">
        <v>234</v>
      </c>
      <c r="C1910" t="s">
        <v>90</v>
      </c>
      <c r="D1910" t="s">
        <v>122</v>
      </c>
      <c r="F1910" s="65">
        <v>566640</v>
      </c>
      <c r="G1910" s="65">
        <f t="shared" si="88"/>
        <v>566640</v>
      </c>
      <c r="H1910" s="23">
        <f>ROUND(IF($A1910 ='Inflation Constants Table'!$E$1,E1910,E1910*(_xlfn.XLOOKUP($A1910,'Inflation Constants Table'!$A:$A,'Inflation Constants Table'!$B:$B,0))),0)</f>
        <v>0</v>
      </c>
      <c r="I1910" s="23">
        <f>ROUND(IF($A1910 ='Inflation Constants Table'!$E$1,F1910,F1910*(_xlfn.XLOOKUP($A1910,'Inflation Constants Table'!$A:$A,'Inflation Constants Table'!$B:$B,0))),0)</f>
        <v>566640</v>
      </c>
      <c r="J1910" s="23">
        <f>ROUND(IF($A1910 ='Inflation Constants Table'!$E$1,G1910,G1910*(_xlfn.XLOOKUP($A1910,'Inflation Constants Table'!$A:$A,'Inflation Constants Table'!$B:$B,0))),0)</f>
        <v>566640</v>
      </c>
      <c r="K1910" s="19">
        <f t="shared" si="89"/>
        <v>0</v>
      </c>
      <c r="L1910" s="73">
        <f>_xlfn.XLOOKUP(A1910,'SAPD GF as Pct of COSA GF'!A:A,'SAPD GF as Pct of COSA GF'!C:C)</f>
        <v>1695896847</v>
      </c>
      <c r="M1910" s="19">
        <f t="shared" si="90"/>
        <v>3.3412409546156789E-4</v>
      </c>
    </row>
    <row r="1911" spans="1:13">
      <c r="A1911">
        <v>2026</v>
      </c>
      <c r="B1911" t="s">
        <v>234</v>
      </c>
      <c r="C1911" t="s">
        <v>90</v>
      </c>
      <c r="D1911" t="s">
        <v>231</v>
      </c>
      <c r="F1911" s="65">
        <v>87489</v>
      </c>
      <c r="G1911" s="65">
        <f t="shared" si="88"/>
        <v>87489</v>
      </c>
      <c r="H1911" s="23">
        <f>ROUND(IF($A1911 ='Inflation Constants Table'!$E$1,E1911,E1911*(_xlfn.XLOOKUP($A1911,'Inflation Constants Table'!$A:$A,'Inflation Constants Table'!$B:$B,0))),0)</f>
        <v>0</v>
      </c>
      <c r="I1911" s="23">
        <f>ROUND(IF($A1911 ='Inflation Constants Table'!$E$1,F1911,F1911*(_xlfn.XLOOKUP($A1911,'Inflation Constants Table'!$A:$A,'Inflation Constants Table'!$B:$B,0))),0)</f>
        <v>87489</v>
      </c>
      <c r="J1911" s="23">
        <f>ROUND(IF($A1911 ='Inflation Constants Table'!$E$1,G1911,G1911*(_xlfn.XLOOKUP($A1911,'Inflation Constants Table'!$A:$A,'Inflation Constants Table'!$B:$B,0))),0)</f>
        <v>87489</v>
      </c>
      <c r="K1911" s="19">
        <f t="shared" si="89"/>
        <v>0</v>
      </c>
      <c r="L1911" s="73">
        <f>_xlfn.XLOOKUP(A1911,'SAPD GF as Pct of COSA GF'!A:A,'SAPD GF as Pct of COSA GF'!C:C)</f>
        <v>1695896847</v>
      </c>
      <c r="M1911" s="19">
        <f t="shared" si="90"/>
        <v>5.1588632973028932E-5</v>
      </c>
    </row>
    <row r="1912" spans="1:13">
      <c r="A1912">
        <v>2026</v>
      </c>
      <c r="B1912" t="s">
        <v>234</v>
      </c>
      <c r="C1912" t="s">
        <v>90</v>
      </c>
      <c r="D1912" t="s">
        <v>230</v>
      </c>
      <c r="F1912" s="65">
        <v>56640</v>
      </c>
      <c r="G1912" s="65">
        <f t="shared" si="88"/>
        <v>56640</v>
      </c>
      <c r="H1912" s="23">
        <f>ROUND(IF($A1912 ='Inflation Constants Table'!$E$1,E1912,E1912*(_xlfn.XLOOKUP($A1912,'Inflation Constants Table'!$A:$A,'Inflation Constants Table'!$B:$B,0))),0)</f>
        <v>0</v>
      </c>
      <c r="I1912" s="23">
        <f>ROUND(IF($A1912 ='Inflation Constants Table'!$E$1,F1912,F1912*(_xlfn.XLOOKUP($A1912,'Inflation Constants Table'!$A:$A,'Inflation Constants Table'!$B:$B,0))),0)</f>
        <v>56640</v>
      </c>
      <c r="J1912" s="23">
        <f>ROUND(IF($A1912 ='Inflation Constants Table'!$E$1,G1912,G1912*(_xlfn.XLOOKUP($A1912,'Inflation Constants Table'!$A:$A,'Inflation Constants Table'!$B:$B,0))),0)</f>
        <v>56640</v>
      </c>
      <c r="K1912" s="19">
        <f t="shared" si="89"/>
        <v>0</v>
      </c>
      <c r="L1912" s="73">
        <f>_xlfn.XLOOKUP(A1912,'SAPD GF as Pct of COSA GF'!A:A,'SAPD GF as Pct of COSA GF'!C:C)</f>
        <v>1695896847</v>
      </c>
      <c r="M1912" s="19">
        <f t="shared" si="90"/>
        <v>3.3398257742028811E-5</v>
      </c>
    </row>
    <row r="1913" spans="1:13">
      <c r="A1913">
        <v>2026</v>
      </c>
      <c r="B1913" t="s">
        <v>234</v>
      </c>
      <c r="C1913" t="s">
        <v>90</v>
      </c>
      <c r="D1913" t="s">
        <v>126</v>
      </c>
      <c r="F1913" s="65">
        <v>557175</v>
      </c>
      <c r="G1913" s="65">
        <f t="shared" si="88"/>
        <v>557175</v>
      </c>
      <c r="H1913" s="23">
        <f>ROUND(IF($A1913 ='Inflation Constants Table'!$E$1,E1913,E1913*(_xlfn.XLOOKUP($A1913,'Inflation Constants Table'!$A:$A,'Inflation Constants Table'!$B:$B,0))),0)</f>
        <v>0</v>
      </c>
      <c r="I1913" s="23">
        <f>ROUND(IF($A1913 ='Inflation Constants Table'!$E$1,F1913,F1913*(_xlfn.XLOOKUP($A1913,'Inflation Constants Table'!$A:$A,'Inflation Constants Table'!$B:$B,0))),0)</f>
        <v>557175</v>
      </c>
      <c r="J1913" s="23">
        <f>ROUND(IF($A1913 ='Inflation Constants Table'!$E$1,G1913,G1913*(_xlfn.XLOOKUP($A1913,'Inflation Constants Table'!$A:$A,'Inflation Constants Table'!$B:$B,0))),0)</f>
        <v>557175</v>
      </c>
      <c r="K1913" s="19">
        <f t="shared" si="89"/>
        <v>0</v>
      </c>
      <c r="L1913" s="73">
        <f>_xlfn.XLOOKUP(A1913,'SAPD GF as Pct of COSA GF'!A:A,'SAPD GF as Pct of COSA GF'!C:C)</f>
        <v>1695896847</v>
      </c>
      <c r="M1913" s="19">
        <f t="shared" si="90"/>
        <v>3.2854297770859646E-4</v>
      </c>
    </row>
    <row r="1914" spans="1:13">
      <c r="A1914">
        <v>2026</v>
      </c>
      <c r="B1914" t="s">
        <v>234</v>
      </c>
      <c r="C1914" t="s">
        <v>90</v>
      </c>
      <c r="D1914" t="s">
        <v>127</v>
      </c>
      <c r="F1914" s="65">
        <v>62067</v>
      </c>
      <c r="G1914" s="65">
        <f t="shared" si="88"/>
        <v>62067</v>
      </c>
      <c r="H1914" s="23">
        <f>ROUND(IF($A1914 ='Inflation Constants Table'!$E$1,E1914,E1914*(_xlfn.XLOOKUP($A1914,'Inflation Constants Table'!$A:$A,'Inflation Constants Table'!$B:$B,0))),0)</f>
        <v>0</v>
      </c>
      <c r="I1914" s="23">
        <f>ROUND(IF($A1914 ='Inflation Constants Table'!$E$1,F1914,F1914*(_xlfn.XLOOKUP($A1914,'Inflation Constants Table'!$A:$A,'Inflation Constants Table'!$B:$B,0))),0)</f>
        <v>62067</v>
      </c>
      <c r="J1914" s="23">
        <f>ROUND(IF($A1914 ='Inflation Constants Table'!$E$1,G1914,G1914*(_xlfn.XLOOKUP($A1914,'Inflation Constants Table'!$A:$A,'Inflation Constants Table'!$B:$B,0))),0)</f>
        <v>62067</v>
      </c>
      <c r="K1914" s="19">
        <f t="shared" si="89"/>
        <v>0</v>
      </c>
      <c r="L1914" s="73">
        <f>_xlfn.XLOOKUP(A1914,'SAPD GF as Pct of COSA GF'!A:A,'SAPD GF as Pct of COSA GF'!C:C)</f>
        <v>1695896847</v>
      </c>
      <c r="M1914" s="19">
        <f t="shared" si="90"/>
        <v>3.6598334450467908E-5</v>
      </c>
    </row>
    <row r="1915" spans="1:13">
      <c r="A1915">
        <v>2026</v>
      </c>
      <c r="B1915" t="s">
        <v>234</v>
      </c>
      <c r="C1915" t="s">
        <v>90</v>
      </c>
      <c r="D1915" t="s">
        <v>129</v>
      </c>
      <c r="F1915" s="65">
        <v>-254000</v>
      </c>
      <c r="G1915" s="65">
        <f t="shared" si="88"/>
        <v>-254000</v>
      </c>
      <c r="H1915" s="23">
        <f>ROUND(IF($A1915 ='Inflation Constants Table'!$E$1,E1915,E1915*(_xlfn.XLOOKUP($A1915,'Inflation Constants Table'!$A:$A,'Inflation Constants Table'!$B:$B,0))),0)</f>
        <v>0</v>
      </c>
      <c r="I1915" s="23">
        <f>ROUND(IF($A1915 ='Inflation Constants Table'!$E$1,F1915,F1915*(_xlfn.XLOOKUP($A1915,'Inflation Constants Table'!$A:$A,'Inflation Constants Table'!$B:$B,0))),0)</f>
        <v>-254000</v>
      </c>
      <c r="J1915" s="23">
        <f>ROUND(IF($A1915 ='Inflation Constants Table'!$E$1,G1915,G1915*(_xlfn.XLOOKUP($A1915,'Inflation Constants Table'!$A:$A,'Inflation Constants Table'!$B:$B,0))),0)</f>
        <v>-254000</v>
      </c>
      <c r="K1915" s="19">
        <f t="shared" si="89"/>
        <v>0</v>
      </c>
      <c r="L1915" s="73">
        <f>_xlfn.XLOOKUP(A1915,'SAPD GF as Pct of COSA GF'!A:A,'SAPD GF as Pct of COSA GF'!C:C)</f>
        <v>1695896847</v>
      </c>
      <c r="M1915" s="19">
        <f t="shared" si="90"/>
        <v>-1.4977326035443711E-4</v>
      </c>
    </row>
    <row r="1916" spans="1:13">
      <c r="A1916">
        <v>2026</v>
      </c>
      <c r="B1916" t="s">
        <v>234</v>
      </c>
      <c r="C1916" t="s">
        <v>90</v>
      </c>
      <c r="D1916" t="s">
        <v>128</v>
      </c>
      <c r="F1916" s="65">
        <v>132558</v>
      </c>
      <c r="G1916" s="65">
        <f t="shared" si="88"/>
        <v>132558</v>
      </c>
      <c r="H1916" s="23">
        <f>ROUND(IF($A1916 ='Inflation Constants Table'!$E$1,E1916,E1916*(_xlfn.XLOOKUP($A1916,'Inflation Constants Table'!$A:$A,'Inflation Constants Table'!$B:$B,0))),0)</f>
        <v>0</v>
      </c>
      <c r="I1916" s="23">
        <f>ROUND(IF($A1916 ='Inflation Constants Table'!$E$1,F1916,F1916*(_xlfn.XLOOKUP($A1916,'Inflation Constants Table'!$A:$A,'Inflation Constants Table'!$B:$B,0))),0)</f>
        <v>132558</v>
      </c>
      <c r="J1916" s="23">
        <f>ROUND(IF($A1916 ='Inflation Constants Table'!$E$1,G1916,G1916*(_xlfn.XLOOKUP($A1916,'Inflation Constants Table'!$A:$A,'Inflation Constants Table'!$B:$B,0))),0)</f>
        <v>132558</v>
      </c>
      <c r="K1916" s="19">
        <f t="shared" si="89"/>
        <v>0</v>
      </c>
      <c r="L1916" s="73">
        <f>_xlfn.XLOOKUP(A1916,'SAPD GF as Pct of COSA GF'!A:A,'SAPD GF as Pct of COSA GF'!C:C)</f>
        <v>1695896847</v>
      </c>
      <c r="M1916" s="19">
        <f t="shared" si="90"/>
        <v>7.8163952149856196E-5</v>
      </c>
    </row>
    <row r="1917" spans="1:13">
      <c r="A1917">
        <v>2026</v>
      </c>
      <c r="B1917" t="s">
        <v>234</v>
      </c>
      <c r="C1917" t="s">
        <v>130</v>
      </c>
      <c r="D1917" t="s">
        <v>131</v>
      </c>
      <c r="F1917" s="65">
        <v>12473</v>
      </c>
      <c r="G1917" s="65">
        <f t="shared" si="88"/>
        <v>12473</v>
      </c>
      <c r="H1917" s="23">
        <f>ROUND(IF($A1917 ='Inflation Constants Table'!$E$1,E1917,E1917*(_xlfn.XLOOKUP($A1917,'Inflation Constants Table'!$A:$A,'Inflation Constants Table'!$B:$B,0))),0)</f>
        <v>0</v>
      </c>
      <c r="I1917" s="23">
        <f>ROUND(IF($A1917 ='Inflation Constants Table'!$E$1,F1917,F1917*(_xlfn.XLOOKUP($A1917,'Inflation Constants Table'!$A:$A,'Inflation Constants Table'!$B:$B,0))),0)</f>
        <v>12473</v>
      </c>
      <c r="J1917" s="23">
        <f>ROUND(IF($A1917 ='Inflation Constants Table'!$E$1,G1917,G1917*(_xlfn.XLOOKUP($A1917,'Inflation Constants Table'!$A:$A,'Inflation Constants Table'!$B:$B,0))),0)</f>
        <v>12473</v>
      </c>
      <c r="K1917" s="19">
        <f t="shared" si="89"/>
        <v>0</v>
      </c>
      <c r="L1917" s="73">
        <f>_xlfn.XLOOKUP(A1917,'SAPD GF as Pct of COSA GF'!A:A,'SAPD GF as Pct of COSA GF'!C:C)</f>
        <v>1695896847</v>
      </c>
      <c r="M1917" s="19">
        <f t="shared" si="90"/>
        <v>7.3548105370113942E-6</v>
      </c>
    </row>
    <row r="1918" spans="1:13">
      <c r="A1918">
        <v>2026</v>
      </c>
      <c r="B1918" t="s">
        <v>234</v>
      </c>
      <c r="C1918" t="s">
        <v>130</v>
      </c>
      <c r="D1918" t="s">
        <v>132</v>
      </c>
      <c r="F1918" s="65">
        <v>17551</v>
      </c>
      <c r="G1918" s="65">
        <f t="shared" si="88"/>
        <v>17551</v>
      </c>
      <c r="H1918" s="23">
        <f>ROUND(IF($A1918 ='Inflation Constants Table'!$E$1,E1918,E1918*(_xlfn.XLOOKUP($A1918,'Inflation Constants Table'!$A:$A,'Inflation Constants Table'!$B:$B,0))),0)</f>
        <v>0</v>
      </c>
      <c r="I1918" s="23">
        <f>ROUND(IF($A1918 ='Inflation Constants Table'!$E$1,F1918,F1918*(_xlfn.XLOOKUP($A1918,'Inflation Constants Table'!$A:$A,'Inflation Constants Table'!$B:$B,0))),0)</f>
        <v>17551</v>
      </c>
      <c r="J1918" s="23">
        <f>ROUND(IF($A1918 ='Inflation Constants Table'!$E$1,G1918,G1918*(_xlfn.XLOOKUP($A1918,'Inflation Constants Table'!$A:$A,'Inflation Constants Table'!$B:$B,0))),0)</f>
        <v>17551</v>
      </c>
      <c r="K1918" s="19">
        <f t="shared" si="89"/>
        <v>0</v>
      </c>
      <c r="L1918" s="73">
        <f>_xlfn.XLOOKUP(A1918,'SAPD GF as Pct of COSA GF'!A:A,'SAPD GF as Pct of COSA GF'!C:C)</f>
        <v>1695896847</v>
      </c>
      <c r="M1918" s="19">
        <f t="shared" si="90"/>
        <v>1.0349096427089472E-5</v>
      </c>
    </row>
    <row r="1919" spans="1:13">
      <c r="A1919">
        <v>2026</v>
      </c>
      <c r="B1919" t="s">
        <v>234</v>
      </c>
      <c r="C1919" t="s">
        <v>130</v>
      </c>
      <c r="D1919" t="s">
        <v>235</v>
      </c>
      <c r="F1919" s="65">
        <v>0</v>
      </c>
      <c r="G1919" s="65">
        <f t="shared" si="88"/>
        <v>0</v>
      </c>
      <c r="H1919" s="23">
        <f>ROUND(IF($A1919 ='Inflation Constants Table'!$E$1,E1919,E1919*(_xlfn.XLOOKUP($A1919,'Inflation Constants Table'!$A:$A,'Inflation Constants Table'!$B:$B,0))),0)</f>
        <v>0</v>
      </c>
      <c r="I1919" s="23">
        <f>ROUND(IF($A1919 ='Inflation Constants Table'!$E$1,F1919,F1919*(_xlfn.XLOOKUP($A1919,'Inflation Constants Table'!$A:$A,'Inflation Constants Table'!$B:$B,0))),0)</f>
        <v>0</v>
      </c>
      <c r="J1919" s="23">
        <f>ROUND(IF($A1919 ='Inflation Constants Table'!$E$1,G1919,G1919*(_xlfn.XLOOKUP($A1919,'Inflation Constants Table'!$A:$A,'Inflation Constants Table'!$B:$B,0))),0)</f>
        <v>0</v>
      </c>
      <c r="K1919" s="19">
        <f t="shared" si="89"/>
        <v>0</v>
      </c>
      <c r="L1919" s="73">
        <f>_xlfn.XLOOKUP(A1919,'SAPD GF as Pct of COSA GF'!A:A,'SAPD GF as Pct of COSA GF'!C:C)</f>
        <v>1695896847</v>
      </c>
      <c r="M1919" s="19">
        <f t="shared" si="90"/>
        <v>0</v>
      </c>
    </row>
    <row r="1920" spans="1:13">
      <c r="A1920">
        <v>2026</v>
      </c>
      <c r="B1920" t="s">
        <v>234</v>
      </c>
      <c r="C1920" t="s">
        <v>130</v>
      </c>
      <c r="D1920" t="s">
        <v>138</v>
      </c>
      <c r="F1920" s="65">
        <v>0</v>
      </c>
      <c r="G1920" s="65">
        <f t="shared" si="88"/>
        <v>0</v>
      </c>
      <c r="H1920" s="23">
        <f>ROUND(IF($A1920 ='Inflation Constants Table'!$E$1,E1920,E1920*(_xlfn.XLOOKUP($A1920,'Inflation Constants Table'!$A:$A,'Inflation Constants Table'!$B:$B,0))),0)</f>
        <v>0</v>
      </c>
      <c r="I1920" s="23">
        <f>ROUND(IF($A1920 ='Inflation Constants Table'!$E$1,F1920,F1920*(_xlfn.XLOOKUP($A1920,'Inflation Constants Table'!$A:$A,'Inflation Constants Table'!$B:$B,0))),0)</f>
        <v>0</v>
      </c>
      <c r="J1920" s="23">
        <f>ROUND(IF($A1920 ='Inflation Constants Table'!$E$1,G1920,G1920*(_xlfn.XLOOKUP($A1920,'Inflation Constants Table'!$A:$A,'Inflation Constants Table'!$B:$B,0))),0)</f>
        <v>0</v>
      </c>
      <c r="K1920" s="19">
        <f t="shared" si="89"/>
        <v>0</v>
      </c>
      <c r="L1920" s="73">
        <f>_xlfn.XLOOKUP(A1920,'SAPD GF as Pct of COSA GF'!A:A,'SAPD GF as Pct of COSA GF'!C:C)</f>
        <v>1695896847</v>
      </c>
      <c r="M1920" s="19">
        <f t="shared" si="90"/>
        <v>0</v>
      </c>
    </row>
    <row r="1921" spans="1:13">
      <c r="A1921">
        <v>2026</v>
      </c>
      <c r="B1921" t="s">
        <v>234</v>
      </c>
      <c r="C1921" t="s">
        <v>130</v>
      </c>
      <c r="D1921" t="s">
        <v>139</v>
      </c>
      <c r="F1921" s="65">
        <v>1135</v>
      </c>
      <c r="G1921" s="65">
        <f t="shared" si="88"/>
        <v>1135</v>
      </c>
      <c r="H1921" s="23">
        <f>ROUND(IF($A1921 ='Inflation Constants Table'!$E$1,E1921,E1921*(_xlfn.XLOOKUP($A1921,'Inflation Constants Table'!$A:$A,'Inflation Constants Table'!$B:$B,0))),0)</f>
        <v>0</v>
      </c>
      <c r="I1921" s="23">
        <f>ROUND(IF($A1921 ='Inflation Constants Table'!$E$1,F1921,F1921*(_xlfn.XLOOKUP($A1921,'Inflation Constants Table'!$A:$A,'Inflation Constants Table'!$B:$B,0))),0)</f>
        <v>1135</v>
      </c>
      <c r="J1921" s="23">
        <f>ROUND(IF($A1921 ='Inflation Constants Table'!$E$1,G1921,G1921*(_xlfn.XLOOKUP($A1921,'Inflation Constants Table'!$A:$A,'Inflation Constants Table'!$B:$B,0))),0)</f>
        <v>1135</v>
      </c>
      <c r="K1921" s="19">
        <f t="shared" si="89"/>
        <v>0</v>
      </c>
      <c r="L1921" s="73">
        <f>_xlfn.XLOOKUP(A1921,'SAPD GF as Pct of COSA GF'!A:A,'SAPD GF as Pct of COSA GF'!C:C)</f>
        <v>1695896847</v>
      </c>
      <c r="M1921" s="19">
        <f t="shared" si="90"/>
        <v>6.692624035523076E-7</v>
      </c>
    </row>
    <row r="1922" spans="1:13">
      <c r="A1922">
        <v>2026</v>
      </c>
      <c r="B1922" t="s">
        <v>234</v>
      </c>
      <c r="C1922" t="s">
        <v>130</v>
      </c>
      <c r="D1922" t="s">
        <v>140</v>
      </c>
      <c r="F1922" s="65">
        <v>1118</v>
      </c>
      <c r="G1922" s="65">
        <f t="shared" si="88"/>
        <v>1118</v>
      </c>
      <c r="H1922" s="23">
        <f>ROUND(IF($A1922 ='Inflation Constants Table'!$E$1,E1922,E1922*(_xlfn.XLOOKUP($A1922,'Inflation Constants Table'!$A:$A,'Inflation Constants Table'!$B:$B,0))),0)</f>
        <v>0</v>
      </c>
      <c r="I1922" s="23">
        <f>ROUND(IF($A1922 ='Inflation Constants Table'!$E$1,F1922,F1922*(_xlfn.XLOOKUP($A1922,'Inflation Constants Table'!$A:$A,'Inflation Constants Table'!$B:$B,0))),0)</f>
        <v>1118</v>
      </c>
      <c r="J1922" s="23">
        <f>ROUND(IF($A1922 ='Inflation Constants Table'!$E$1,G1922,G1922*(_xlfn.XLOOKUP($A1922,'Inflation Constants Table'!$A:$A,'Inflation Constants Table'!$B:$B,0))),0)</f>
        <v>1118</v>
      </c>
      <c r="K1922" s="19">
        <f t="shared" si="89"/>
        <v>0</v>
      </c>
      <c r="L1922" s="73">
        <f>_xlfn.XLOOKUP(A1922,'SAPD GF as Pct of COSA GF'!A:A,'SAPD GF as Pct of COSA GF'!C:C)</f>
        <v>1695896847</v>
      </c>
      <c r="M1922" s="19">
        <f t="shared" si="90"/>
        <v>6.5923820896165628E-7</v>
      </c>
    </row>
    <row r="1923" spans="1:13">
      <c r="A1923">
        <v>2026</v>
      </c>
      <c r="B1923" t="s">
        <v>234</v>
      </c>
      <c r="C1923" t="s">
        <v>130</v>
      </c>
      <c r="D1923" t="s">
        <v>141</v>
      </c>
      <c r="F1923" s="65">
        <v>150</v>
      </c>
      <c r="G1923" s="65">
        <f t="shared" ref="G1923:G1986" si="91">E1923+F1923</f>
        <v>150</v>
      </c>
      <c r="H1923" s="23">
        <f>ROUND(IF($A1923 ='Inflation Constants Table'!$E$1,E1923,E1923*(_xlfn.XLOOKUP($A1923,'Inflation Constants Table'!$A:$A,'Inflation Constants Table'!$B:$B,0))),0)</f>
        <v>0</v>
      </c>
      <c r="I1923" s="23">
        <f>ROUND(IF($A1923 ='Inflation Constants Table'!$E$1,F1923,F1923*(_xlfn.XLOOKUP($A1923,'Inflation Constants Table'!$A:$A,'Inflation Constants Table'!$B:$B,0))),0)</f>
        <v>150</v>
      </c>
      <c r="J1923" s="23">
        <f>ROUND(IF($A1923 ='Inflation Constants Table'!$E$1,G1923,G1923*(_xlfn.XLOOKUP($A1923,'Inflation Constants Table'!$A:$A,'Inflation Constants Table'!$B:$B,0))),0)</f>
        <v>150</v>
      </c>
      <c r="K1923" s="19">
        <f t="shared" ref="K1923:K1986" si="92">IF(J1923 = 0, 0, H1923/J1923)</f>
        <v>0</v>
      </c>
      <c r="L1923" s="73">
        <f>_xlfn.XLOOKUP(A1923,'SAPD GF as Pct of COSA GF'!A:A,'SAPD GF as Pct of COSA GF'!C:C)</f>
        <v>1695896847</v>
      </c>
      <c r="M1923" s="19">
        <f t="shared" ref="M1923:M1986" si="93">J1923/L1923</f>
        <v>8.844877579986444E-8</v>
      </c>
    </row>
    <row r="1924" spans="1:13">
      <c r="A1924">
        <v>2026</v>
      </c>
      <c r="B1924" t="s">
        <v>234</v>
      </c>
      <c r="C1924" t="s">
        <v>130</v>
      </c>
      <c r="D1924" t="s">
        <v>142</v>
      </c>
      <c r="F1924" s="65">
        <v>197430</v>
      </c>
      <c r="G1924" s="65">
        <f t="shared" si="91"/>
        <v>197430</v>
      </c>
      <c r="H1924" s="23">
        <f>ROUND(IF($A1924 ='Inflation Constants Table'!$E$1,E1924,E1924*(_xlfn.XLOOKUP($A1924,'Inflation Constants Table'!$A:$A,'Inflation Constants Table'!$B:$B,0))),0)</f>
        <v>0</v>
      </c>
      <c r="I1924" s="23">
        <f>ROUND(IF($A1924 ='Inflation Constants Table'!$E$1,F1924,F1924*(_xlfn.XLOOKUP($A1924,'Inflation Constants Table'!$A:$A,'Inflation Constants Table'!$B:$B,0))),0)</f>
        <v>197430</v>
      </c>
      <c r="J1924" s="23">
        <f>ROUND(IF($A1924 ='Inflation Constants Table'!$E$1,G1924,G1924*(_xlfn.XLOOKUP($A1924,'Inflation Constants Table'!$A:$A,'Inflation Constants Table'!$B:$B,0))),0)</f>
        <v>197430</v>
      </c>
      <c r="K1924" s="19">
        <f t="shared" si="92"/>
        <v>0</v>
      </c>
      <c r="L1924" s="73">
        <f>_xlfn.XLOOKUP(A1924,'SAPD GF as Pct of COSA GF'!A:A,'SAPD GF as Pct of COSA GF'!C:C)</f>
        <v>1695896847</v>
      </c>
      <c r="M1924" s="19">
        <f t="shared" si="93"/>
        <v>1.1641627870778158E-4</v>
      </c>
    </row>
    <row r="1925" spans="1:13">
      <c r="A1925">
        <v>2026</v>
      </c>
      <c r="B1925" t="s">
        <v>234</v>
      </c>
      <c r="C1925" t="s">
        <v>130</v>
      </c>
      <c r="D1925" t="s">
        <v>143</v>
      </c>
      <c r="F1925" s="65">
        <v>263</v>
      </c>
      <c r="G1925" s="65">
        <f t="shared" si="91"/>
        <v>263</v>
      </c>
      <c r="H1925" s="23">
        <f>ROUND(IF($A1925 ='Inflation Constants Table'!$E$1,E1925,E1925*(_xlfn.XLOOKUP($A1925,'Inflation Constants Table'!$A:$A,'Inflation Constants Table'!$B:$B,0))),0)</f>
        <v>0</v>
      </c>
      <c r="I1925" s="23">
        <f>ROUND(IF($A1925 ='Inflation Constants Table'!$E$1,F1925,F1925*(_xlfn.XLOOKUP($A1925,'Inflation Constants Table'!$A:$A,'Inflation Constants Table'!$B:$B,0))),0)</f>
        <v>263</v>
      </c>
      <c r="J1925" s="23">
        <f>ROUND(IF($A1925 ='Inflation Constants Table'!$E$1,G1925,G1925*(_xlfn.XLOOKUP($A1925,'Inflation Constants Table'!$A:$A,'Inflation Constants Table'!$B:$B,0))),0)</f>
        <v>263</v>
      </c>
      <c r="K1925" s="19">
        <f t="shared" si="92"/>
        <v>0</v>
      </c>
      <c r="L1925" s="73">
        <f>_xlfn.XLOOKUP(A1925,'SAPD GF as Pct of COSA GF'!A:A,'SAPD GF as Pct of COSA GF'!C:C)</f>
        <v>1695896847</v>
      </c>
      <c r="M1925" s="19">
        <f t="shared" si="93"/>
        <v>1.5508018690242898E-7</v>
      </c>
    </row>
    <row r="1926" spans="1:13">
      <c r="A1926">
        <v>2026</v>
      </c>
      <c r="B1926" t="s">
        <v>234</v>
      </c>
      <c r="C1926" t="s">
        <v>130</v>
      </c>
      <c r="D1926" t="s">
        <v>145</v>
      </c>
      <c r="F1926" s="65">
        <v>525</v>
      </c>
      <c r="G1926" s="65">
        <f t="shared" si="91"/>
        <v>525</v>
      </c>
      <c r="H1926" s="23">
        <f>ROUND(IF($A1926 ='Inflation Constants Table'!$E$1,E1926,E1926*(_xlfn.XLOOKUP($A1926,'Inflation Constants Table'!$A:$A,'Inflation Constants Table'!$B:$B,0))),0)</f>
        <v>0</v>
      </c>
      <c r="I1926" s="23">
        <f>ROUND(IF($A1926 ='Inflation Constants Table'!$E$1,F1926,F1926*(_xlfn.XLOOKUP($A1926,'Inflation Constants Table'!$A:$A,'Inflation Constants Table'!$B:$B,0))),0)</f>
        <v>525</v>
      </c>
      <c r="J1926" s="23">
        <f>ROUND(IF($A1926 ='Inflation Constants Table'!$E$1,G1926,G1926*(_xlfn.XLOOKUP($A1926,'Inflation Constants Table'!$A:$A,'Inflation Constants Table'!$B:$B,0))),0)</f>
        <v>525</v>
      </c>
      <c r="K1926" s="19">
        <f t="shared" si="92"/>
        <v>0</v>
      </c>
      <c r="L1926" s="73">
        <f>_xlfn.XLOOKUP(A1926,'SAPD GF as Pct of COSA GF'!A:A,'SAPD GF as Pct of COSA GF'!C:C)</f>
        <v>1695896847</v>
      </c>
      <c r="M1926" s="19">
        <f t="shared" si="93"/>
        <v>3.095707152995255E-7</v>
      </c>
    </row>
    <row r="1927" spans="1:13">
      <c r="A1927">
        <v>2026</v>
      </c>
      <c r="B1927" t="s">
        <v>234</v>
      </c>
      <c r="C1927" t="s">
        <v>130</v>
      </c>
      <c r="D1927" t="s">
        <v>146</v>
      </c>
      <c r="F1927" s="65">
        <v>0</v>
      </c>
      <c r="G1927" s="65">
        <f t="shared" si="91"/>
        <v>0</v>
      </c>
      <c r="H1927" s="23">
        <f>ROUND(IF($A1927 ='Inflation Constants Table'!$E$1,E1927,E1927*(_xlfn.XLOOKUP($A1927,'Inflation Constants Table'!$A:$A,'Inflation Constants Table'!$B:$B,0))),0)</f>
        <v>0</v>
      </c>
      <c r="I1927" s="23">
        <f>ROUND(IF($A1927 ='Inflation Constants Table'!$E$1,F1927,F1927*(_xlfn.XLOOKUP($A1927,'Inflation Constants Table'!$A:$A,'Inflation Constants Table'!$B:$B,0))),0)</f>
        <v>0</v>
      </c>
      <c r="J1927" s="23">
        <f>ROUND(IF($A1927 ='Inflation Constants Table'!$E$1,G1927,G1927*(_xlfn.XLOOKUP($A1927,'Inflation Constants Table'!$A:$A,'Inflation Constants Table'!$B:$B,0))),0)</f>
        <v>0</v>
      </c>
      <c r="K1927" s="19">
        <f t="shared" si="92"/>
        <v>0</v>
      </c>
      <c r="L1927" s="73">
        <f>_xlfn.XLOOKUP(A1927,'SAPD GF as Pct of COSA GF'!A:A,'SAPD GF as Pct of COSA GF'!C:C)</f>
        <v>1695896847</v>
      </c>
      <c r="M1927" s="19">
        <f t="shared" si="93"/>
        <v>0</v>
      </c>
    </row>
    <row r="1928" spans="1:13">
      <c r="A1928">
        <v>2026</v>
      </c>
      <c r="B1928" t="s">
        <v>234</v>
      </c>
      <c r="C1928" t="s">
        <v>130</v>
      </c>
      <c r="D1928" t="s">
        <v>147</v>
      </c>
      <c r="F1928" s="65">
        <v>8902</v>
      </c>
      <c r="G1928" s="65">
        <f t="shared" si="91"/>
        <v>8902</v>
      </c>
      <c r="H1928" s="23">
        <f>ROUND(IF($A1928 ='Inflation Constants Table'!$E$1,E1928,E1928*(_xlfn.XLOOKUP($A1928,'Inflation Constants Table'!$A:$A,'Inflation Constants Table'!$B:$B,0))),0)</f>
        <v>0</v>
      </c>
      <c r="I1928" s="23">
        <f>ROUND(IF($A1928 ='Inflation Constants Table'!$E$1,F1928,F1928*(_xlfn.XLOOKUP($A1928,'Inflation Constants Table'!$A:$A,'Inflation Constants Table'!$B:$B,0))),0)</f>
        <v>8902</v>
      </c>
      <c r="J1928" s="23">
        <f>ROUND(IF($A1928 ='Inflation Constants Table'!$E$1,G1928,G1928*(_xlfn.XLOOKUP($A1928,'Inflation Constants Table'!$A:$A,'Inflation Constants Table'!$B:$B,0))),0)</f>
        <v>8902</v>
      </c>
      <c r="K1928" s="19">
        <f t="shared" si="92"/>
        <v>0</v>
      </c>
      <c r="L1928" s="73">
        <f>_xlfn.XLOOKUP(A1928,'SAPD GF as Pct of COSA GF'!A:A,'SAPD GF as Pct of COSA GF'!C:C)</f>
        <v>1695896847</v>
      </c>
      <c r="M1928" s="19">
        <f t="shared" si="93"/>
        <v>5.2491400144692884E-6</v>
      </c>
    </row>
    <row r="1929" spans="1:13">
      <c r="A1929">
        <v>2026</v>
      </c>
      <c r="B1929" t="s">
        <v>234</v>
      </c>
      <c r="C1929" t="s">
        <v>130</v>
      </c>
      <c r="D1929" t="s">
        <v>149</v>
      </c>
      <c r="F1929" s="65">
        <v>270</v>
      </c>
      <c r="G1929" s="65">
        <f t="shared" si="91"/>
        <v>270</v>
      </c>
      <c r="H1929" s="23">
        <f>ROUND(IF($A1929 ='Inflation Constants Table'!$E$1,E1929,E1929*(_xlfn.XLOOKUP($A1929,'Inflation Constants Table'!$A:$A,'Inflation Constants Table'!$B:$B,0))),0)</f>
        <v>0</v>
      </c>
      <c r="I1929" s="23">
        <f>ROUND(IF($A1929 ='Inflation Constants Table'!$E$1,F1929,F1929*(_xlfn.XLOOKUP($A1929,'Inflation Constants Table'!$A:$A,'Inflation Constants Table'!$B:$B,0))),0)</f>
        <v>270</v>
      </c>
      <c r="J1929" s="23">
        <f>ROUND(IF($A1929 ='Inflation Constants Table'!$E$1,G1929,G1929*(_xlfn.XLOOKUP($A1929,'Inflation Constants Table'!$A:$A,'Inflation Constants Table'!$B:$B,0))),0)</f>
        <v>270</v>
      </c>
      <c r="K1929" s="19">
        <f t="shared" si="92"/>
        <v>0</v>
      </c>
      <c r="L1929" s="73">
        <f>_xlfn.XLOOKUP(A1929,'SAPD GF as Pct of COSA GF'!A:A,'SAPD GF as Pct of COSA GF'!C:C)</f>
        <v>1695896847</v>
      </c>
      <c r="M1929" s="19">
        <f t="shared" si="93"/>
        <v>1.5920779643975598E-7</v>
      </c>
    </row>
    <row r="1930" spans="1:13">
      <c r="A1930">
        <v>2026</v>
      </c>
      <c r="B1930" t="s">
        <v>234</v>
      </c>
      <c r="C1930" t="s">
        <v>130</v>
      </c>
      <c r="D1930" t="s">
        <v>150</v>
      </c>
      <c r="F1930" s="65">
        <v>3600</v>
      </c>
      <c r="G1930" s="65">
        <f t="shared" si="91"/>
        <v>3600</v>
      </c>
      <c r="H1930" s="23">
        <f>ROUND(IF($A1930 ='Inflation Constants Table'!$E$1,E1930,E1930*(_xlfn.XLOOKUP($A1930,'Inflation Constants Table'!$A:$A,'Inflation Constants Table'!$B:$B,0))),0)</f>
        <v>0</v>
      </c>
      <c r="I1930" s="23">
        <f>ROUND(IF($A1930 ='Inflation Constants Table'!$E$1,F1930,F1930*(_xlfn.XLOOKUP($A1930,'Inflation Constants Table'!$A:$A,'Inflation Constants Table'!$B:$B,0))),0)</f>
        <v>3600</v>
      </c>
      <c r="J1930" s="23">
        <f>ROUND(IF($A1930 ='Inflation Constants Table'!$E$1,G1930,G1930*(_xlfn.XLOOKUP($A1930,'Inflation Constants Table'!$A:$A,'Inflation Constants Table'!$B:$B,0))),0)</f>
        <v>3600</v>
      </c>
      <c r="K1930" s="19">
        <f t="shared" si="92"/>
        <v>0</v>
      </c>
      <c r="L1930" s="73">
        <f>_xlfn.XLOOKUP(A1930,'SAPD GF as Pct of COSA GF'!A:A,'SAPD GF as Pct of COSA GF'!C:C)</f>
        <v>1695896847</v>
      </c>
      <c r="M1930" s="19">
        <f t="shared" si="93"/>
        <v>2.1227706191967463E-6</v>
      </c>
    </row>
    <row r="1931" spans="1:13">
      <c r="A1931">
        <v>2026</v>
      </c>
      <c r="B1931" t="s">
        <v>234</v>
      </c>
      <c r="C1931" t="s">
        <v>130</v>
      </c>
      <c r="D1931" t="s">
        <v>152</v>
      </c>
      <c r="F1931" s="65">
        <v>263</v>
      </c>
      <c r="G1931" s="65">
        <f t="shared" si="91"/>
        <v>263</v>
      </c>
      <c r="H1931" s="23">
        <f>ROUND(IF($A1931 ='Inflation Constants Table'!$E$1,E1931,E1931*(_xlfn.XLOOKUP($A1931,'Inflation Constants Table'!$A:$A,'Inflation Constants Table'!$B:$B,0))),0)</f>
        <v>0</v>
      </c>
      <c r="I1931" s="23">
        <f>ROUND(IF($A1931 ='Inflation Constants Table'!$E$1,F1931,F1931*(_xlfn.XLOOKUP($A1931,'Inflation Constants Table'!$A:$A,'Inflation Constants Table'!$B:$B,0))),0)</f>
        <v>263</v>
      </c>
      <c r="J1931" s="23">
        <f>ROUND(IF($A1931 ='Inflation Constants Table'!$E$1,G1931,G1931*(_xlfn.XLOOKUP($A1931,'Inflation Constants Table'!$A:$A,'Inflation Constants Table'!$B:$B,0))),0)</f>
        <v>263</v>
      </c>
      <c r="K1931" s="19">
        <f t="shared" si="92"/>
        <v>0</v>
      </c>
      <c r="L1931" s="73">
        <f>_xlfn.XLOOKUP(A1931,'SAPD GF as Pct of COSA GF'!A:A,'SAPD GF as Pct of COSA GF'!C:C)</f>
        <v>1695896847</v>
      </c>
      <c r="M1931" s="19">
        <f t="shared" si="93"/>
        <v>1.5508018690242898E-7</v>
      </c>
    </row>
    <row r="1932" spans="1:13">
      <c r="A1932">
        <v>2026</v>
      </c>
      <c r="B1932" t="s">
        <v>234</v>
      </c>
      <c r="C1932" t="s">
        <v>130</v>
      </c>
      <c r="D1932" t="s">
        <v>153</v>
      </c>
      <c r="F1932" s="65">
        <v>6220</v>
      </c>
      <c r="G1932" s="65">
        <f t="shared" si="91"/>
        <v>6220</v>
      </c>
      <c r="H1932" s="23">
        <f>ROUND(IF($A1932 ='Inflation Constants Table'!$E$1,E1932,E1932*(_xlfn.XLOOKUP($A1932,'Inflation Constants Table'!$A:$A,'Inflation Constants Table'!$B:$B,0))),0)</f>
        <v>0</v>
      </c>
      <c r="I1932" s="23">
        <f>ROUND(IF($A1932 ='Inflation Constants Table'!$E$1,F1932,F1932*(_xlfn.XLOOKUP($A1932,'Inflation Constants Table'!$A:$A,'Inflation Constants Table'!$B:$B,0))),0)</f>
        <v>6220</v>
      </c>
      <c r="J1932" s="23">
        <f>ROUND(IF($A1932 ='Inflation Constants Table'!$E$1,G1932,G1932*(_xlfn.XLOOKUP($A1932,'Inflation Constants Table'!$A:$A,'Inflation Constants Table'!$B:$B,0))),0)</f>
        <v>6220</v>
      </c>
      <c r="K1932" s="19">
        <f t="shared" si="92"/>
        <v>0</v>
      </c>
      <c r="L1932" s="73">
        <f>_xlfn.XLOOKUP(A1932,'SAPD GF as Pct of COSA GF'!A:A,'SAPD GF as Pct of COSA GF'!C:C)</f>
        <v>1695896847</v>
      </c>
      <c r="M1932" s="19">
        <f t="shared" si="93"/>
        <v>3.6676759031677121E-6</v>
      </c>
    </row>
    <row r="1933" spans="1:13">
      <c r="A1933">
        <v>2026</v>
      </c>
      <c r="B1933" t="s">
        <v>234</v>
      </c>
      <c r="C1933" t="s">
        <v>130</v>
      </c>
      <c r="D1933" t="s">
        <v>236</v>
      </c>
      <c r="F1933" s="65">
        <v>2225</v>
      </c>
      <c r="G1933" s="65">
        <f t="shared" si="91"/>
        <v>2225</v>
      </c>
      <c r="H1933" s="23">
        <f>ROUND(IF($A1933 ='Inflation Constants Table'!$E$1,E1933,E1933*(_xlfn.XLOOKUP($A1933,'Inflation Constants Table'!$A:$A,'Inflation Constants Table'!$B:$B,0))),0)</f>
        <v>0</v>
      </c>
      <c r="I1933" s="23">
        <f>ROUND(IF($A1933 ='Inflation Constants Table'!$E$1,F1933,F1933*(_xlfn.XLOOKUP($A1933,'Inflation Constants Table'!$A:$A,'Inflation Constants Table'!$B:$B,0))),0)</f>
        <v>2225</v>
      </c>
      <c r="J1933" s="23">
        <f>ROUND(IF($A1933 ='Inflation Constants Table'!$E$1,G1933,G1933*(_xlfn.XLOOKUP($A1933,'Inflation Constants Table'!$A:$A,'Inflation Constants Table'!$B:$B,0))),0)</f>
        <v>2225</v>
      </c>
      <c r="K1933" s="19">
        <f t="shared" si="92"/>
        <v>0</v>
      </c>
      <c r="L1933" s="73">
        <f>_xlfn.XLOOKUP(A1933,'SAPD GF as Pct of COSA GF'!A:A,'SAPD GF as Pct of COSA GF'!C:C)</f>
        <v>1695896847</v>
      </c>
      <c r="M1933" s="19">
        <f t="shared" si="93"/>
        <v>1.3119901743646558E-6</v>
      </c>
    </row>
    <row r="1934" spans="1:13">
      <c r="A1934">
        <v>2026</v>
      </c>
      <c r="B1934" t="s">
        <v>234</v>
      </c>
      <c r="C1934" t="s">
        <v>130</v>
      </c>
      <c r="D1934" t="s">
        <v>156</v>
      </c>
      <c r="F1934" s="65">
        <v>6411</v>
      </c>
      <c r="G1934" s="65">
        <f t="shared" si="91"/>
        <v>6411</v>
      </c>
      <c r="H1934" s="23">
        <f>ROUND(IF($A1934 ='Inflation Constants Table'!$E$1,E1934,E1934*(_xlfn.XLOOKUP($A1934,'Inflation Constants Table'!$A:$A,'Inflation Constants Table'!$B:$B,0))),0)</f>
        <v>0</v>
      </c>
      <c r="I1934" s="23">
        <f>ROUND(IF($A1934 ='Inflation Constants Table'!$E$1,F1934,F1934*(_xlfn.XLOOKUP($A1934,'Inflation Constants Table'!$A:$A,'Inflation Constants Table'!$B:$B,0))),0)</f>
        <v>6411</v>
      </c>
      <c r="J1934" s="23">
        <f>ROUND(IF($A1934 ='Inflation Constants Table'!$E$1,G1934,G1934*(_xlfn.XLOOKUP($A1934,'Inflation Constants Table'!$A:$A,'Inflation Constants Table'!$B:$B,0))),0)</f>
        <v>6411</v>
      </c>
      <c r="K1934" s="19">
        <f t="shared" si="92"/>
        <v>0</v>
      </c>
      <c r="L1934" s="73">
        <f>_xlfn.XLOOKUP(A1934,'SAPD GF as Pct of COSA GF'!A:A,'SAPD GF as Pct of COSA GF'!C:C)</f>
        <v>1695896847</v>
      </c>
      <c r="M1934" s="19">
        <f t="shared" si="93"/>
        <v>3.7803006776862058E-6</v>
      </c>
    </row>
    <row r="1935" spans="1:13">
      <c r="A1935">
        <v>2026</v>
      </c>
      <c r="B1935" t="s">
        <v>234</v>
      </c>
      <c r="C1935" t="s">
        <v>159</v>
      </c>
      <c r="D1935" t="s">
        <v>164</v>
      </c>
      <c r="F1935" s="65">
        <v>3141</v>
      </c>
      <c r="G1935" s="65">
        <f t="shared" si="91"/>
        <v>3141</v>
      </c>
      <c r="H1935" s="23">
        <f>ROUND(IF($A1935 ='Inflation Constants Table'!$E$1,E1935,E1935*(_xlfn.XLOOKUP($A1935,'Inflation Constants Table'!$A:$A,'Inflation Constants Table'!$B:$B,0))),0)</f>
        <v>0</v>
      </c>
      <c r="I1935" s="23">
        <f>ROUND(IF($A1935 ='Inflation Constants Table'!$E$1,F1935,F1935*(_xlfn.XLOOKUP($A1935,'Inflation Constants Table'!$A:$A,'Inflation Constants Table'!$B:$B,0))),0)</f>
        <v>3141</v>
      </c>
      <c r="J1935" s="23">
        <f>ROUND(IF($A1935 ='Inflation Constants Table'!$E$1,G1935,G1935*(_xlfn.XLOOKUP($A1935,'Inflation Constants Table'!$A:$A,'Inflation Constants Table'!$B:$B,0))),0)</f>
        <v>3141</v>
      </c>
      <c r="K1935" s="19">
        <f t="shared" si="92"/>
        <v>0</v>
      </c>
      <c r="L1935" s="73">
        <f>_xlfn.XLOOKUP(A1935,'SAPD GF as Pct of COSA GF'!A:A,'SAPD GF as Pct of COSA GF'!C:C)</f>
        <v>1695896847</v>
      </c>
      <c r="M1935" s="19">
        <f t="shared" si="93"/>
        <v>1.8521173652491613E-6</v>
      </c>
    </row>
    <row r="1936" spans="1:13">
      <c r="A1936">
        <v>2026</v>
      </c>
      <c r="B1936" t="s">
        <v>234</v>
      </c>
      <c r="C1936" t="s">
        <v>159</v>
      </c>
      <c r="D1936" t="s">
        <v>165</v>
      </c>
      <c r="F1936" s="65">
        <v>300</v>
      </c>
      <c r="G1936" s="65">
        <f t="shared" si="91"/>
        <v>300</v>
      </c>
      <c r="H1936" s="23">
        <f>ROUND(IF($A1936 ='Inflation Constants Table'!$E$1,E1936,E1936*(_xlfn.XLOOKUP($A1936,'Inflation Constants Table'!$A:$A,'Inflation Constants Table'!$B:$B,0))),0)</f>
        <v>0</v>
      </c>
      <c r="I1936" s="23">
        <f>ROUND(IF($A1936 ='Inflation Constants Table'!$E$1,F1936,F1936*(_xlfn.XLOOKUP($A1936,'Inflation Constants Table'!$A:$A,'Inflation Constants Table'!$B:$B,0))),0)</f>
        <v>300</v>
      </c>
      <c r="J1936" s="23">
        <f>ROUND(IF($A1936 ='Inflation Constants Table'!$E$1,G1936,G1936*(_xlfn.XLOOKUP($A1936,'Inflation Constants Table'!$A:$A,'Inflation Constants Table'!$B:$B,0))),0)</f>
        <v>300</v>
      </c>
      <c r="K1936" s="19">
        <f t="shared" si="92"/>
        <v>0</v>
      </c>
      <c r="L1936" s="73">
        <f>_xlfn.XLOOKUP(A1936,'SAPD GF as Pct of COSA GF'!A:A,'SAPD GF as Pct of COSA GF'!C:C)</f>
        <v>1695896847</v>
      </c>
      <c r="M1936" s="19">
        <f t="shared" si="93"/>
        <v>1.7689755159972888E-7</v>
      </c>
    </row>
    <row r="1937" spans="1:13">
      <c r="A1937">
        <v>2026</v>
      </c>
      <c r="B1937" t="s">
        <v>234</v>
      </c>
      <c r="C1937" t="s">
        <v>159</v>
      </c>
      <c r="D1937" t="s">
        <v>166</v>
      </c>
      <c r="F1937" s="65">
        <v>20117</v>
      </c>
      <c r="G1937" s="65">
        <f t="shared" si="91"/>
        <v>20117</v>
      </c>
      <c r="H1937" s="23">
        <f>ROUND(IF($A1937 ='Inflation Constants Table'!$E$1,E1937,E1937*(_xlfn.XLOOKUP($A1937,'Inflation Constants Table'!$A:$A,'Inflation Constants Table'!$B:$B,0))),0)</f>
        <v>0</v>
      </c>
      <c r="I1937" s="23">
        <f>ROUND(IF($A1937 ='Inflation Constants Table'!$E$1,F1937,F1937*(_xlfn.XLOOKUP($A1937,'Inflation Constants Table'!$A:$A,'Inflation Constants Table'!$B:$B,0))),0)</f>
        <v>20117</v>
      </c>
      <c r="J1937" s="23">
        <f>ROUND(IF($A1937 ='Inflation Constants Table'!$E$1,G1937,G1937*(_xlfn.XLOOKUP($A1937,'Inflation Constants Table'!$A:$A,'Inflation Constants Table'!$B:$B,0))),0)</f>
        <v>20117</v>
      </c>
      <c r="K1937" s="19">
        <f t="shared" si="92"/>
        <v>0</v>
      </c>
      <c r="L1937" s="73">
        <f>_xlfn.XLOOKUP(A1937,'SAPD GF as Pct of COSA GF'!A:A,'SAPD GF as Pct of COSA GF'!C:C)</f>
        <v>1695896847</v>
      </c>
      <c r="M1937" s="19">
        <f t="shared" si="93"/>
        <v>1.1862160151772485E-5</v>
      </c>
    </row>
    <row r="1938" spans="1:13">
      <c r="A1938">
        <v>2026</v>
      </c>
      <c r="B1938" t="s">
        <v>234</v>
      </c>
      <c r="C1938" t="s">
        <v>159</v>
      </c>
      <c r="D1938" t="s">
        <v>167</v>
      </c>
      <c r="F1938" s="65">
        <v>6140</v>
      </c>
      <c r="G1938" s="65">
        <f t="shared" si="91"/>
        <v>6140</v>
      </c>
      <c r="H1938" s="23">
        <f>ROUND(IF($A1938 ='Inflation Constants Table'!$E$1,E1938,E1938*(_xlfn.XLOOKUP($A1938,'Inflation Constants Table'!$A:$A,'Inflation Constants Table'!$B:$B,0))),0)</f>
        <v>0</v>
      </c>
      <c r="I1938" s="23">
        <f>ROUND(IF($A1938 ='Inflation Constants Table'!$E$1,F1938,F1938*(_xlfn.XLOOKUP($A1938,'Inflation Constants Table'!$A:$A,'Inflation Constants Table'!$B:$B,0))),0)</f>
        <v>6140</v>
      </c>
      <c r="J1938" s="23">
        <f>ROUND(IF($A1938 ='Inflation Constants Table'!$E$1,G1938,G1938*(_xlfn.XLOOKUP($A1938,'Inflation Constants Table'!$A:$A,'Inflation Constants Table'!$B:$B,0))),0)</f>
        <v>6140</v>
      </c>
      <c r="K1938" s="19">
        <f t="shared" si="92"/>
        <v>0</v>
      </c>
      <c r="L1938" s="73">
        <f>_xlfn.XLOOKUP(A1938,'SAPD GF as Pct of COSA GF'!A:A,'SAPD GF as Pct of COSA GF'!C:C)</f>
        <v>1695896847</v>
      </c>
      <c r="M1938" s="19">
        <f t="shared" si="93"/>
        <v>3.6205032227411178E-6</v>
      </c>
    </row>
    <row r="1939" spans="1:13">
      <c r="A1939">
        <v>2026</v>
      </c>
      <c r="B1939" t="s">
        <v>234</v>
      </c>
      <c r="C1939" t="s">
        <v>159</v>
      </c>
      <c r="D1939" t="s">
        <v>168</v>
      </c>
      <c r="F1939" s="65">
        <v>1602</v>
      </c>
      <c r="G1939" s="65">
        <f t="shared" si="91"/>
        <v>1602</v>
      </c>
      <c r="H1939" s="23">
        <f>ROUND(IF($A1939 ='Inflation Constants Table'!$E$1,E1939,E1939*(_xlfn.XLOOKUP($A1939,'Inflation Constants Table'!$A:$A,'Inflation Constants Table'!$B:$B,0))),0)</f>
        <v>0</v>
      </c>
      <c r="I1939" s="23">
        <f>ROUND(IF($A1939 ='Inflation Constants Table'!$E$1,F1939,F1939*(_xlfn.XLOOKUP($A1939,'Inflation Constants Table'!$A:$A,'Inflation Constants Table'!$B:$B,0))),0)</f>
        <v>1602</v>
      </c>
      <c r="J1939" s="23">
        <f>ROUND(IF($A1939 ='Inflation Constants Table'!$E$1,G1939,G1939*(_xlfn.XLOOKUP($A1939,'Inflation Constants Table'!$A:$A,'Inflation Constants Table'!$B:$B,0))),0)</f>
        <v>1602</v>
      </c>
      <c r="K1939" s="19">
        <f t="shared" si="92"/>
        <v>0</v>
      </c>
      <c r="L1939" s="73">
        <f>_xlfn.XLOOKUP(A1939,'SAPD GF as Pct of COSA GF'!A:A,'SAPD GF as Pct of COSA GF'!C:C)</f>
        <v>1695896847</v>
      </c>
      <c r="M1939" s="19">
        <f t="shared" si="93"/>
        <v>9.4463292554255216E-7</v>
      </c>
    </row>
    <row r="1940" spans="1:13">
      <c r="A1940">
        <v>2026</v>
      </c>
      <c r="B1940" t="s">
        <v>234</v>
      </c>
      <c r="C1940" t="s">
        <v>159</v>
      </c>
      <c r="D1940" t="s">
        <v>170</v>
      </c>
      <c r="F1940" s="65">
        <v>4116</v>
      </c>
      <c r="G1940" s="65">
        <f t="shared" si="91"/>
        <v>4116</v>
      </c>
      <c r="H1940" s="23">
        <f>ROUND(IF($A1940 ='Inflation Constants Table'!$E$1,E1940,E1940*(_xlfn.XLOOKUP($A1940,'Inflation Constants Table'!$A:$A,'Inflation Constants Table'!$B:$B,0))),0)</f>
        <v>0</v>
      </c>
      <c r="I1940" s="23">
        <f>ROUND(IF($A1940 ='Inflation Constants Table'!$E$1,F1940,F1940*(_xlfn.XLOOKUP($A1940,'Inflation Constants Table'!$A:$A,'Inflation Constants Table'!$B:$B,0))),0)</f>
        <v>4116</v>
      </c>
      <c r="J1940" s="23">
        <f>ROUND(IF($A1940 ='Inflation Constants Table'!$E$1,G1940,G1940*(_xlfn.XLOOKUP($A1940,'Inflation Constants Table'!$A:$A,'Inflation Constants Table'!$B:$B,0))),0)</f>
        <v>4116</v>
      </c>
      <c r="K1940" s="19">
        <f t="shared" si="92"/>
        <v>0</v>
      </c>
      <c r="L1940" s="73">
        <f>_xlfn.XLOOKUP(A1940,'SAPD GF as Pct of COSA GF'!A:A,'SAPD GF as Pct of COSA GF'!C:C)</f>
        <v>1695896847</v>
      </c>
      <c r="M1940" s="19">
        <f t="shared" si="93"/>
        <v>2.4270344079482803E-6</v>
      </c>
    </row>
    <row r="1941" spans="1:13">
      <c r="A1941">
        <v>2026</v>
      </c>
      <c r="B1941" t="s">
        <v>234</v>
      </c>
      <c r="C1941" t="s">
        <v>159</v>
      </c>
      <c r="D1941" t="s">
        <v>172</v>
      </c>
      <c r="F1941" s="65">
        <v>73620</v>
      </c>
      <c r="G1941" s="65">
        <f t="shared" si="91"/>
        <v>73620</v>
      </c>
      <c r="H1941" s="23">
        <f>ROUND(IF($A1941 ='Inflation Constants Table'!$E$1,E1941,E1941*(_xlfn.XLOOKUP($A1941,'Inflation Constants Table'!$A:$A,'Inflation Constants Table'!$B:$B,0))),0)</f>
        <v>0</v>
      </c>
      <c r="I1941" s="23">
        <f>ROUND(IF($A1941 ='Inflation Constants Table'!$E$1,F1941,F1941*(_xlfn.XLOOKUP($A1941,'Inflation Constants Table'!$A:$A,'Inflation Constants Table'!$B:$B,0))),0)</f>
        <v>73620</v>
      </c>
      <c r="J1941" s="23">
        <f>ROUND(IF($A1941 ='Inflation Constants Table'!$E$1,G1941,G1941*(_xlfn.XLOOKUP($A1941,'Inflation Constants Table'!$A:$A,'Inflation Constants Table'!$B:$B,0))),0)</f>
        <v>73620</v>
      </c>
      <c r="K1941" s="19">
        <f t="shared" si="92"/>
        <v>0</v>
      </c>
      <c r="L1941" s="73">
        <f>_xlfn.XLOOKUP(A1941,'SAPD GF as Pct of COSA GF'!A:A,'SAPD GF as Pct of COSA GF'!C:C)</f>
        <v>1695896847</v>
      </c>
      <c r="M1941" s="19">
        <f t="shared" si="93"/>
        <v>4.3410659162573468E-5</v>
      </c>
    </row>
    <row r="1942" spans="1:13">
      <c r="A1942">
        <v>2026</v>
      </c>
      <c r="B1942" t="s">
        <v>234</v>
      </c>
      <c r="C1942" t="s">
        <v>159</v>
      </c>
      <c r="D1942" t="s">
        <v>173</v>
      </c>
      <c r="F1942" s="65">
        <v>22383</v>
      </c>
      <c r="G1942" s="65">
        <f t="shared" si="91"/>
        <v>22383</v>
      </c>
      <c r="H1942" s="23">
        <f>ROUND(IF($A1942 ='Inflation Constants Table'!$E$1,E1942,E1942*(_xlfn.XLOOKUP($A1942,'Inflation Constants Table'!$A:$A,'Inflation Constants Table'!$B:$B,0))),0)</f>
        <v>0</v>
      </c>
      <c r="I1942" s="23">
        <f>ROUND(IF($A1942 ='Inflation Constants Table'!$E$1,F1942,F1942*(_xlfn.XLOOKUP($A1942,'Inflation Constants Table'!$A:$A,'Inflation Constants Table'!$B:$B,0))),0)</f>
        <v>22383</v>
      </c>
      <c r="J1942" s="23">
        <f>ROUND(IF($A1942 ='Inflation Constants Table'!$E$1,G1942,G1942*(_xlfn.XLOOKUP($A1942,'Inflation Constants Table'!$A:$A,'Inflation Constants Table'!$B:$B,0))),0)</f>
        <v>22383</v>
      </c>
      <c r="K1942" s="19">
        <f t="shared" si="92"/>
        <v>0</v>
      </c>
      <c r="L1942" s="73">
        <f>_xlfn.XLOOKUP(A1942,'SAPD GF as Pct of COSA GF'!A:A,'SAPD GF as Pct of COSA GF'!C:C)</f>
        <v>1695896847</v>
      </c>
      <c r="M1942" s="19">
        <f t="shared" si="93"/>
        <v>1.3198326324855771E-5</v>
      </c>
    </row>
    <row r="1943" spans="1:13">
      <c r="A1943">
        <v>2026</v>
      </c>
      <c r="B1943" t="s">
        <v>234</v>
      </c>
      <c r="C1943" t="s">
        <v>159</v>
      </c>
      <c r="D1943" t="s">
        <v>175</v>
      </c>
      <c r="F1943" s="65">
        <v>3343</v>
      </c>
      <c r="G1943" s="65">
        <f t="shared" si="91"/>
        <v>3343</v>
      </c>
      <c r="H1943" s="23">
        <f>ROUND(IF($A1943 ='Inflation Constants Table'!$E$1,E1943,E1943*(_xlfn.XLOOKUP($A1943,'Inflation Constants Table'!$A:$A,'Inflation Constants Table'!$B:$B,0))),0)</f>
        <v>0</v>
      </c>
      <c r="I1943" s="23">
        <f>ROUND(IF($A1943 ='Inflation Constants Table'!$E$1,F1943,F1943*(_xlfn.XLOOKUP($A1943,'Inflation Constants Table'!$A:$A,'Inflation Constants Table'!$B:$B,0))),0)</f>
        <v>3343</v>
      </c>
      <c r="J1943" s="23">
        <f>ROUND(IF($A1943 ='Inflation Constants Table'!$E$1,G1943,G1943*(_xlfn.XLOOKUP($A1943,'Inflation Constants Table'!$A:$A,'Inflation Constants Table'!$B:$B,0))),0)</f>
        <v>3343</v>
      </c>
      <c r="K1943" s="19">
        <f t="shared" si="92"/>
        <v>0</v>
      </c>
      <c r="L1943" s="73">
        <f>_xlfn.XLOOKUP(A1943,'SAPD GF as Pct of COSA GF'!A:A,'SAPD GF as Pct of COSA GF'!C:C)</f>
        <v>1695896847</v>
      </c>
      <c r="M1943" s="19">
        <f t="shared" si="93"/>
        <v>1.9712283833263123E-6</v>
      </c>
    </row>
    <row r="1944" spans="1:13">
      <c r="A1944">
        <v>2026</v>
      </c>
      <c r="B1944" t="s">
        <v>234</v>
      </c>
      <c r="C1944" t="s">
        <v>177</v>
      </c>
      <c r="D1944" t="s">
        <v>180</v>
      </c>
      <c r="F1944" s="65">
        <v>7433</v>
      </c>
      <c r="G1944" s="65">
        <f t="shared" si="91"/>
        <v>7433</v>
      </c>
      <c r="H1944" s="23">
        <f>ROUND(IF($A1944 ='Inflation Constants Table'!$E$1,E1944,E1944*(_xlfn.XLOOKUP($A1944,'Inflation Constants Table'!$A:$A,'Inflation Constants Table'!$B:$B,0))),0)</f>
        <v>0</v>
      </c>
      <c r="I1944" s="23">
        <f>ROUND(IF($A1944 ='Inflation Constants Table'!$E$1,F1944,F1944*(_xlfn.XLOOKUP($A1944,'Inflation Constants Table'!$A:$A,'Inflation Constants Table'!$B:$B,0))),0)</f>
        <v>7433</v>
      </c>
      <c r="J1944" s="23">
        <f>ROUND(IF($A1944 ='Inflation Constants Table'!$E$1,G1944,G1944*(_xlfn.XLOOKUP($A1944,'Inflation Constants Table'!$A:$A,'Inflation Constants Table'!$B:$B,0))),0)</f>
        <v>7433</v>
      </c>
      <c r="K1944" s="19">
        <f t="shared" si="92"/>
        <v>0</v>
      </c>
      <c r="L1944" s="73">
        <f>_xlfn.XLOOKUP(A1944,'SAPD GF as Pct of COSA GF'!A:A,'SAPD GF as Pct of COSA GF'!C:C)</f>
        <v>1695896847</v>
      </c>
      <c r="M1944" s="19">
        <f t="shared" si="93"/>
        <v>4.3829316701359487E-6</v>
      </c>
    </row>
    <row r="1945" spans="1:13">
      <c r="A1945">
        <v>2026</v>
      </c>
      <c r="B1945" t="s">
        <v>234</v>
      </c>
      <c r="C1945" t="s">
        <v>177</v>
      </c>
      <c r="D1945" t="s">
        <v>181</v>
      </c>
      <c r="F1945" s="65">
        <v>15446</v>
      </c>
      <c r="G1945" s="65">
        <f t="shared" si="91"/>
        <v>15446</v>
      </c>
      <c r="H1945" s="23">
        <f>ROUND(IF($A1945 ='Inflation Constants Table'!$E$1,E1945,E1945*(_xlfn.XLOOKUP($A1945,'Inflation Constants Table'!$A:$A,'Inflation Constants Table'!$B:$B,0))),0)</f>
        <v>0</v>
      </c>
      <c r="I1945" s="23">
        <f>ROUND(IF($A1945 ='Inflation Constants Table'!$E$1,F1945,F1945*(_xlfn.XLOOKUP($A1945,'Inflation Constants Table'!$A:$A,'Inflation Constants Table'!$B:$B,0))),0)</f>
        <v>15446</v>
      </c>
      <c r="J1945" s="23">
        <f>ROUND(IF($A1945 ='Inflation Constants Table'!$E$1,G1945,G1945*(_xlfn.XLOOKUP($A1945,'Inflation Constants Table'!$A:$A,'Inflation Constants Table'!$B:$B,0))),0)</f>
        <v>15446</v>
      </c>
      <c r="K1945" s="19">
        <f t="shared" si="92"/>
        <v>0</v>
      </c>
      <c r="L1945" s="73">
        <f>_xlfn.XLOOKUP(A1945,'SAPD GF as Pct of COSA GF'!A:A,'SAPD GF as Pct of COSA GF'!C:C)</f>
        <v>1695896847</v>
      </c>
      <c r="M1945" s="19">
        <f t="shared" si="93"/>
        <v>9.1078652733647072E-6</v>
      </c>
    </row>
    <row r="1946" spans="1:13">
      <c r="A1946">
        <v>2026</v>
      </c>
      <c r="B1946" t="s">
        <v>234</v>
      </c>
      <c r="C1946" t="s">
        <v>177</v>
      </c>
      <c r="D1946" t="s">
        <v>182</v>
      </c>
      <c r="F1946" s="65">
        <v>8307</v>
      </c>
      <c r="G1946" s="65">
        <f t="shared" si="91"/>
        <v>8307</v>
      </c>
      <c r="H1946" s="23">
        <f>ROUND(IF($A1946 ='Inflation Constants Table'!$E$1,E1946,E1946*(_xlfn.XLOOKUP($A1946,'Inflation Constants Table'!$A:$A,'Inflation Constants Table'!$B:$B,0))),0)</f>
        <v>0</v>
      </c>
      <c r="I1946" s="23">
        <f>ROUND(IF($A1946 ='Inflation Constants Table'!$E$1,F1946,F1946*(_xlfn.XLOOKUP($A1946,'Inflation Constants Table'!$A:$A,'Inflation Constants Table'!$B:$B,0))),0)</f>
        <v>8307</v>
      </c>
      <c r="J1946" s="23">
        <f>ROUND(IF($A1946 ='Inflation Constants Table'!$E$1,G1946,G1946*(_xlfn.XLOOKUP($A1946,'Inflation Constants Table'!$A:$A,'Inflation Constants Table'!$B:$B,0))),0)</f>
        <v>8307</v>
      </c>
      <c r="K1946" s="19">
        <f t="shared" si="92"/>
        <v>0</v>
      </c>
      <c r="L1946" s="73">
        <f>_xlfn.XLOOKUP(A1946,'SAPD GF as Pct of COSA GF'!A:A,'SAPD GF as Pct of COSA GF'!C:C)</f>
        <v>1695896847</v>
      </c>
      <c r="M1946" s="19">
        <f t="shared" si="93"/>
        <v>4.8982932037964924E-6</v>
      </c>
    </row>
    <row r="1947" spans="1:13">
      <c r="A1947">
        <v>2026</v>
      </c>
      <c r="B1947" t="s">
        <v>234</v>
      </c>
      <c r="C1947" t="s">
        <v>177</v>
      </c>
      <c r="D1947" t="s">
        <v>183</v>
      </c>
      <c r="F1947" s="65">
        <v>2999</v>
      </c>
      <c r="G1947" s="65">
        <f t="shared" si="91"/>
        <v>2999</v>
      </c>
      <c r="H1947" s="23">
        <f>ROUND(IF($A1947 ='Inflation Constants Table'!$E$1,E1947,E1947*(_xlfn.XLOOKUP($A1947,'Inflation Constants Table'!$A:$A,'Inflation Constants Table'!$B:$B,0))),0)</f>
        <v>0</v>
      </c>
      <c r="I1947" s="23">
        <f>ROUND(IF($A1947 ='Inflation Constants Table'!$E$1,F1947,F1947*(_xlfn.XLOOKUP($A1947,'Inflation Constants Table'!$A:$A,'Inflation Constants Table'!$B:$B,0))),0)</f>
        <v>2999</v>
      </c>
      <c r="J1947" s="23">
        <f>ROUND(IF($A1947 ='Inflation Constants Table'!$E$1,G1947,G1947*(_xlfn.XLOOKUP($A1947,'Inflation Constants Table'!$A:$A,'Inflation Constants Table'!$B:$B,0))),0)</f>
        <v>2999</v>
      </c>
      <c r="K1947" s="19">
        <f t="shared" si="92"/>
        <v>0</v>
      </c>
      <c r="L1947" s="73">
        <f>_xlfn.XLOOKUP(A1947,'SAPD GF as Pct of COSA GF'!A:A,'SAPD GF as Pct of COSA GF'!C:C)</f>
        <v>1695896847</v>
      </c>
      <c r="M1947" s="19">
        <f t="shared" si="93"/>
        <v>1.7683858574919562E-6</v>
      </c>
    </row>
    <row r="1948" spans="1:13">
      <c r="A1948">
        <v>2026</v>
      </c>
      <c r="B1948" t="s">
        <v>234</v>
      </c>
      <c r="C1948" t="s">
        <v>177</v>
      </c>
      <c r="D1948" t="s">
        <v>184</v>
      </c>
      <c r="F1948" s="65">
        <v>912</v>
      </c>
      <c r="G1948" s="65">
        <f t="shared" si="91"/>
        <v>912</v>
      </c>
      <c r="H1948" s="23">
        <f>ROUND(IF($A1948 ='Inflation Constants Table'!$E$1,E1948,E1948*(_xlfn.XLOOKUP($A1948,'Inflation Constants Table'!$A:$A,'Inflation Constants Table'!$B:$B,0))),0)</f>
        <v>0</v>
      </c>
      <c r="I1948" s="23">
        <f>ROUND(IF($A1948 ='Inflation Constants Table'!$E$1,F1948,F1948*(_xlfn.XLOOKUP($A1948,'Inflation Constants Table'!$A:$A,'Inflation Constants Table'!$B:$B,0))),0)</f>
        <v>912</v>
      </c>
      <c r="J1948" s="23">
        <f>ROUND(IF($A1948 ='Inflation Constants Table'!$E$1,G1948,G1948*(_xlfn.XLOOKUP($A1948,'Inflation Constants Table'!$A:$A,'Inflation Constants Table'!$B:$B,0))),0)</f>
        <v>912</v>
      </c>
      <c r="K1948" s="19">
        <f t="shared" si="92"/>
        <v>0</v>
      </c>
      <c r="L1948" s="73">
        <f>_xlfn.XLOOKUP(A1948,'SAPD GF as Pct of COSA GF'!A:A,'SAPD GF as Pct of COSA GF'!C:C)</f>
        <v>1695896847</v>
      </c>
      <c r="M1948" s="19">
        <f t="shared" si="93"/>
        <v>5.3776855686317573E-7</v>
      </c>
    </row>
    <row r="1949" spans="1:13">
      <c r="A1949">
        <v>2026</v>
      </c>
      <c r="B1949" t="s">
        <v>234</v>
      </c>
      <c r="C1949" t="s">
        <v>177</v>
      </c>
      <c r="D1949" t="s">
        <v>185</v>
      </c>
      <c r="F1949" s="65">
        <v>499815</v>
      </c>
      <c r="G1949" s="65">
        <f t="shared" si="91"/>
        <v>499815</v>
      </c>
      <c r="H1949" s="23">
        <f>ROUND(IF($A1949 ='Inflation Constants Table'!$E$1,E1949,E1949*(_xlfn.XLOOKUP($A1949,'Inflation Constants Table'!$A:$A,'Inflation Constants Table'!$B:$B,0))),0)</f>
        <v>0</v>
      </c>
      <c r="I1949" s="23">
        <f>ROUND(IF($A1949 ='Inflation Constants Table'!$E$1,F1949,F1949*(_xlfn.XLOOKUP($A1949,'Inflation Constants Table'!$A:$A,'Inflation Constants Table'!$B:$B,0))),0)</f>
        <v>499815</v>
      </c>
      <c r="J1949" s="23">
        <f>ROUND(IF($A1949 ='Inflation Constants Table'!$E$1,G1949,G1949*(_xlfn.XLOOKUP($A1949,'Inflation Constants Table'!$A:$A,'Inflation Constants Table'!$B:$B,0))),0)</f>
        <v>499815</v>
      </c>
      <c r="K1949" s="19">
        <f t="shared" si="92"/>
        <v>0</v>
      </c>
      <c r="L1949" s="73">
        <f>_xlfn.XLOOKUP(A1949,'SAPD GF as Pct of COSA GF'!A:A,'SAPD GF as Pct of COSA GF'!C:C)</f>
        <v>1695896847</v>
      </c>
      <c r="M1949" s="19">
        <f t="shared" si="93"/>
        <v>2.9472016584272827E-4</v>
      </c>
    </row>
    <row r="1950" spans="1:13">
      <c r="A1950">
        <v>2026</v>
      </c>
      <c r="B1950" t="s">
        <v>234</v>
      </c>
      <c r="C1950" t="s">
        <v>177</v>
      </c>
      <c r="D1950" t="s">
        <v>193</v>
      </c>
      <c r="F1950" s="65">
        <v>25317</v>
      </c>
      <c r="G1950" s="65">
        <f t="shared" si="91"/>
        <v>25317</v>
      </c>
      <c r="H1950" s="23">
        <f>ROUND(IF($A1950 ='Inflation Constants Table'!$E$1,E1950,E1950*(_xlfn.XLOOKUP($A1950,'Inflation Constants Table'!$A:$A,'Inflation Constants Table'!$B:$B,0))),0)</f>
        <v>0</v>
      </c>
      <c r="I1950" s="23">
        <f>ROUND(IF($A1950 ='Inflation Constants Table'!$E$1,F1950,F1950*(_xlfn.XLOOKUP($A1950,'Inflation Constants Table'!$A:$A,'Inflation Constants Table'!$B:$B,0))),0)</f>
        <v>25317</v>
      </c>
      <c r="J1950" s="23">
        <f>ROUND(IF($A1950 ='Inflation Constants Table'!$E$1,G1950,G1950*(_xlfn.XLOOKUP($A1950,'Inflation Constants Table'!$A:$A,'Inflation Constants Table'!$B:$B,0))),0)</f>
        <v>25317</v>
      </c>
      <c r="K1950" s="19">
        <f t="shared" si="92"/>
        <v>0</v>
      </c>
      <c r="L1950" s="73">
        <f>_xlfn.XLOOKUP(A1950,'SAPD GF as Pct of COSA GF'!A:A,'SAPD GF as Pct of COSA GF'!C:C)</f>
        <v>1695896847</v>
      </c>
      <c r="M1950" s="19">
        <f t="shared" si="93"/>
        <v>1.492838437950112E-5</v>
      </c>
    </row>
    <row r="1951" spans="1:13">
      <c r="A1951">
        <v>2026</v>
      </c>
      <c r="B1951" t="s">
        <v>234</v>
      </c>
      <c r="C1951" t="s">
        <v>177</v>
      </c>
      <c r="D1951" t="s">
        <v>194</v>
      </c>
      <c r="F1951" s="65">
        <v>2632</v>
      </c>
      <c r="G1951" s="65">
        <f t="shared" si="91"/>
        <v>2632</v>
      </c>
      <c r="H1951" s="23">
        <f>ROUND(IF($A1951 ='Inflation Constants Table'!$E$1,E1951,E1951*(_xlfn.XLOOKUP($A1951,'Inflation Constants Table'!$A:$A,'Inflation Constants Table'!$B:$B,0))),0)</f>
        <v>0</v>
      </c>
      <c r="I1951" s="23">
        <f>ROUND(IF($A1951 ='Inflation Constants Table'!$E$1,F1951,F1951*(_xlfn.XLOOKUP($A1951,'Inflation Constants Table'!$A:$A,'Inflation Constants Table'!$B:$B,0))),0)</f>
        <v>2632</v>
      </c>
      <c r="J1951" s="23">
        <f>ROUND(IF($A1951 ='Inflation Constants Table'!$E$1,G1951,G1951*(_xlfn.XLOOKUP($A1951,'Inflation Constants Table'!$A:$A,'Inflation Constants Table'!$B:$B,0))),0)</f>
        <v>2632</v>
      </c>
      <c r="K1951" s="19">
        <f t="shared" si="92"/>
        <v>0</v>
      </c>
      <c r="L1951" s="73">
        <f>_xlfn.XLOOKUP(A1951,'SAPD GF as Pct of COSA GF'!A:A,'SAPD GF as Pct of COSA GF'!C:C)</f>
        <v>1695896847</v>
      </c>
      <c r="M1951" s="19">
        <f t="shared" si="93"/>
        <v>1.5519811860349546E-6</v>
      </c>
    </row>
    <row r="1952" spans="1:13">
      <c r="A1952">
        <v>2026</v>
      </c>
      <c r="B1952" t="s">
        <v>234</v>
      </c>
      <c r="C1952" t="s">
        <v>177</v>
      </c>
      <c r="D1952" t="s">
        <v>195</v>
      </c>
      <c r="F1952" s="65">
        <v>2131</v>
      </c>
      <c r="G1952" s="65">
        <f t="shared" si="91"/>
        <v>2131</v>
      </c>
      <c r="H1952" s="23">
        <f>ROUND(IF($A1952 ='Inflation Constants Table'!$E$1,E1952,E1952*(_xlfn.XLOOKUP($A1952,'Inflation Constants Table'!$A:$A,'Inflation Constants Table'!$B:$B,0))),0)</f>
        <v>0</v>
      </c>
      <c r="I1952" s="23">
        <f>ROUND(IF($A1952 ='Inflation Constants Table'!$E$1,F1952,F1952*(_xlfn.XLOOKUP($A1952,'Inflation Constants Table'!$A:$A,'Inflation Constants Table'!$B:$B,0))),0)</f>
        <v>2131</v>
      </c>
      <c r="J1952" s="23">
        <f>ROUND(IF($A1952 ='Inflation Constants Table'!$E$1,G1952,G1952*(_xlfn.XLOOKUP($A1952,'Inflation Constants Table'!$A:$A,'Inflation Constants Table'!$B:$B,0))),0)</f>
        <v>2131</v>
      </c>
      <c r="K1952" s="19">
        <f t="shared" si="92"/>
        <v>0</v>
      </c>
      <c r="L1952" s="73">
        <f>_xlfn.XLOOKUP(A1952,'SAPD GF as Pct of COSA GF'!A:A,'SAPD GF as Pct of COSA GF'!C:C)</f>
        <v>1695896847</v>
      </c>
      <c r="M1952" s="19">
        <f t="shared" si="93"/>
        <v>1.2565622748634075E-6</v>
      </c>
    </row>
    <row r="1953" spans="1:13">
      <c r="A1953">
        <v>2026</v>
      </c>
      <c r="B1953" t="s">
        <v>234</v>
      </c>
      <c r="C1953" t="s">
        <v>199</v>
      </c>
      <c r="D1953" t="s">
        <v>226</v>
      </c>
      <c r="F1953" s="65">
        <v>85731</v>
      </c>
      <c r="G1953" s="65">
        <f t="shared" si="91"/>
        <v>85731</v>
      </c>
      <c r="H1953" s="23">
        <f>ROUND(IF($A1953 ='Inflation Constants Table'!$E$1,E1953,E1953*(_xlfn.XLOOKUP($A1953,'Inflation Constants Table'!$A:$A,'Inflation Constants Table'!$B:$B,0))),0)</f>
        <v>0</v>
      </c>
      <c r="I1953" s="23">
        <f>ROUND(IF($A1953 ='Inflation Constants Table'!$E$1,F1953,F1953*(_xlfn.XLOOKUP($A1953,'Inflation Constants Table'!$A:$A,'Inflation Constants Table'!$B:$B,0))),0)</f>
        <v>85731</v>
      </c>
      <c r="J1953" s="23">
        <f>ROUND(IF($A1953 ='Inflation Constants Table'!$E$1,G1953,G1953*(_xlfn.XLOOKUP($A1953,'Inflation Constants Table'!$A:$A,'Inflation Constants Table'!$B:$B,0))),0)</f>
        <v>85731</v>
      </c>
      <c r="K1953" s="19">
        <f t="shared" si="92"/>
        <v>0</v>
      </c>
      <c r="L1953" s="73">
        <f>_xlfn.XLOOKUP(A1953,'SAPD GF as Pct of COSA GF'!A:A,'SAPD GF as Pct of COSA GF'!C:C)</f>
        <v>1695896847</v>
      </c>
      <c r="M1953" s="19">
        <f t="shared" si="93"/>
        <v>5.0552013320654523E-5</v>
      </c>
    </row>
    <row r="1954" spans="1:13">
      <c r="A1954">
        <v>2026</v>
      </c>
      <c r="B1954" t="s">
        <v>234</v>
      </c>
      <c r="C1954" t="s">
        <v>199</v>
      </c>
      <c r="D1954" t="s">
        <v>227</v>
      </c>
      <c r="F1954" s="65">
        <v>0</v>
      </c>
      <c r="G1954" s="65">
        <f t="shared" si="91"/>
        <v>0</v>
      </c>
      <c r="H1954" s="23">
        <f>ROUND(IF($A1954 ='Inflation Constants Table'!$E$1,E1954,E1954*(_xlfn.XLOOKUP($A1954,'Inflation Constants Table'!$A:$A,'Inflation Constants Table'!$B:$B,0))),0)</f>
        <v>0</v>
      </c>
      <c r="I1954" s="23">
        <f>ROUND(IF($A1954 ='Inflation Constants Table'!$E$1,F1954,F1954*(_xlfn.XLOOKUP($A1954,'Inflation Constants Table'!$A:$A,'Inflation Constants Table'!$B:$B,0))),0)</f>
        <v>0</v>
      </c>
      <c r="J1954" s="23">
        <f>ROUND(IF($A1954 ='Inflation Constants Table'!$E$1,G1954,G1954*(_xlfn.XLOOKUP($A1954,'Inflation Constants Table'!$A:$A,'Inflation Constants Table'!$B:$B,0))),0)</f>
        <v>0</v>
      </c>
      <c r="K1954" s="19">
        <f t="shared" si="92"/>
        <v>0</v>
      </c>
      <c r="L1954" s="73">
        <f>_xlfn.XLOOKUP(A1954,'SAPD GF as Pct of COSA GF'!A:A,'SAPD GF as Pct of COSA GF'!C:C)</f>
        <v>1695896847</v>
      </c>
      <c r="M1954" s="19">
        <f t="shared" si="93"/>
        <v>0</v>
      </c>
    </row>
    <row r="1955" spans="1:13">
      <c r="A1955">
        <v>2026</v>
      </c>
      <c r="B1955" t="s">
        <v>234</v>
      </c>
      <c r="C1955" t="s">
        <v>199</v>
      </c>
      <c r="D1955" t="s">
        <v>203</v>
      </c>
      <c r="F1955" s="65">
        <v>0</v>
      </c>
      <c r="G1955" s="65">
        <f t="shared" si="91"/>
        <v>0</v>
      </c>
      <c r="H1955" s="23">
        <f>ROUND(IF($A1955 ='Inflation Constants Table'!$E$1,E1955,E1955*(_xlfn.XLOOKUP($A1955,'Inflation Constants Table'!$A:$A,'Inflation Constants Table'!$B:$B,0))),0)</f>
        <v>0</v>
      </c>
      <c r="I1955" s="23">
        <f>ROUND(IF($A1955 ='Inflation Constants Table'!$E$1,F1955,F1955*(_xlfn.XLOOKUP($A1955,'Inflation Constants Table'!$A:$A,'Inflation Constants Table'!$B:$B,0))),0)</f>
        <v>0</v>
      </c>
      <c r="J1955" s="23">
        <f>ROUND(IF($A1955 ='Inflation Constants Table'!$E$1,G1955,G1955*(_xlfn.XLOOKUP($A1955,'Inflation Constants Table'!$A:$A,'Inflation Constants Table'!$B:$B,0))),0)</f>
        <v>0</v>
      </c>
      <c r="K1955" s="19">
        <f t="shared" si="92"/>
        <v>0</v>
      </c>
      <c r="L1955" s="73">
        <f>_xlfn.XLOOKUP(A1955,'SAPD GF as Pct of COSA GF'!A:A,'SAPD GF as Pct of COSA GF'!C:C)</f>
        <v>1695896847</v>
      </c>
      <c r="M1955" s="19">
        <f t="shared" si="93"/>
        <v>0</v>
      </c>
    </row>
    <row r="1956" spans="1:13">
      <c r="A1956">
        <v>2026</v>
      </c>
      <c r="B1956" t="s">
        <v>234</v>
      </c>
      <c r="C1956" t="s">
        <v>199</v>
      </c>
      <c r="D1956" t="s">
        <v>222</v>
      </c>
      <c r="F1956" s="65">
        <v>0</v>
      </c>
      <c r="G1956" s="65">
        <f t="shared" si="91"/>
        <v>0</v>
      </c>
      <c r="H1956" s="23">
        <f>ROUND(IF($A1956 ='Inflation Constants Table'!$E$1,E1956,E1956*(_xlfn.XLOOKUP($A1956,'Inflation Constants Table'!$A:$A,'Inflation Constants Table'!$B:$B,0))),0)</f>
        <v>0</v>
      </c>
      <c r="I1956" s="23">
        <f>ROUND(IF($A1956 ='Inflation Constants Table'!$E$1,F1956,F1956*(_xlfn.XLOOKUP($A1956,'Inflation Constants Table'!$A:$A,'Inflation Constants Table'!$B:$B,0))),0)</f>
        <v>0</v>
      </c>
      <c r="J1956" s="23">
        <f>ROUND(IF($A1956 ='Inflation Constants Table'!$E$1,G1956,G1956*(_xlfn.XLOOKUP($A1956,'Inflation Constants Table'!$A:$A,'Inflation Constants Table'!$B:$B,0))),0)</f>
        <v>0</v>
      </c>
      <c r="K1956" s="19">
        <f t="shared" si="92"/>
        <v>0</v>
      </c>
      <c r="L1956" s="73">
        <f>_xlfn.XLOOKUP(A1956,'SAPD GF as Pct of COSA GF'!A:A,'SAPD GF as Pct of COSA GF'!C:C)</f>
        <v>1695896847</v>
      </c>
      <c r="M1956" s="19">
        <f t="shared" si="93"/>
        <v>0</v>
      </c>
    </row>
    <row r="1957" spans="1:13">
      <c r="A1957">
        <v>2026</v>
      </c>
      <c r="B1957" t="s">
        <v>234</v>
      </c>
      <c r="C1957" t="s">
        <v>199</v>
      </c>
      <c r="D1957" t="s">
        <v>223</v>
      </c>
      <c r="F1957" s="65">
        <v>5000</v>
      </c>
      <c r="G1957" s="65">
        <f t="shared" si="91"/>
        <v>5000</v>
      </c>
      <c r="H1957" s="23">
        <f>ROUND(IF($A1957 ='Inflation Constants Table'!$E$1,E1957,E1957*(_xlfn.XLOOKUP($A1957,'Inflation Constants Table'!$A:$A,'Inflation Constants Table'!$B:$B,0))),0)</f>
        <v>0</v>
      </c>
      <c r="I1957" s="23">
        <f>ROUND(IF($A1957 ='Inflation Constants Table'!$E$1,F1957,F1957*(_xlfn.XLOOKUP($A1957,'Inflation Constants Table'!$A:$A,'Inflation Constants Table'!$B:$B,0))),0)</f>
        <v>5000</v>
      </c>
      <c r="J1957" s="23">
        <f>ROUND(IF($A1957 ='Inflation Constants Table'!$E$1,G1957,G1957*(_xlfn.XLOOKUP($A1957,'Inflation Constants Table'!$A:$A,'Inflation Constants Table'!$B:$B,0))),0)</f>
        <v>5000</v>
      </c>
      <c r="K1957" s="19">
        <f t="shared" si="92"/>
        <v>0</v>
      </c>
      <c r="L1957" s="73">
        <f>_xlfn.XLOOKUP(A1957,'SAPD GF as Pct of COSA GF'!A:A,'SAPD GF as Pct of COSA GF'!C:C)</f>
        <v>1695896847</v>
      </c>
      <c r="M1957" s="19">
        <f t="shared" si="93"/>
        <v>2.9482925266621477E-6</v>
      </c>
    </row>
    <row r="1958" spans="1:13">
      <c r="A1958">
        <v>2026</v>
      </c>
      <c r="B1958" s="62" t="s">
        <v>234</v>
      </c>
      <c r="C1958" s="62" t="s">
        <v>199</v>
      </c>
      <c r="D1958" s="62" t="s">
        <v>228</v>
      </c>
      <c r="F1958" s="68">
        <v>0</v>
      </c>
      <c r="G1958" s="65">
        <f t="shared" si="91"/>
        <v>0</v>
      </c>
      <c r="H1958" s="23">
        <f>ROUND(IF($A1958 ='Inflation Constants Table'!$E$1,E1958,E1958*(_xlfn.XLOOKUP($A1958,'Inflation Constants Table'!$A:$A,'Inflation Constants Table'!$B:$B,0))),0)</f>
        <v>0</v>
      </c>
      <c r="I1958" s="23">
        <f>ROUND(IF($A1958 ='Inflation Constants Table'!$E$1,F1958,F1958*(_xlfn.XLOOKUP($A1958,'Inflation Constants Table'!$A:$A,'Inflation Constants Table'!$B:$B,0))),0)</f>
        <v>0</v>
      </c>
      <c r="J1958" s="23">
        <f>ROUND(IF($A1958 ='Inflation Constants Table'!$E$1,G1958,G1958*(_xlfn.XLOOKUP($A1958,'Inflation Constants Table'!$A:$A,'Inflation Constants Table'!$B:$B,0))),0)</f>
        <v>0</v>
      </c>
      <c r="K1958" s="19">
        <f t="shared" si="92"/>
        <v>0</v>
      </c>
      <c r="L1958" s="73">
        <f>_xlfn.XLOOKUP(A1958,'SAPD GF as Pct of COSA GF'!A:A,'SAPD GF as Pct of COSA GF'!C:C)</f>
        <v>1695896847</v>
      </c>
      <c r="M1958" s="19">
        <f t="shared" si="93"/>
        <v>0</v>
      </c>
    </row>
    <row r="1959" spans="1:13">
      <c r="A1959">
        <v>2020</v>
      </c>
      <c r="B1959" s="25" t="s">
        <v>237</v>
      </c>
      <c r="C1959" s="25" t="s">
        <v>90</v>
      </c>
      <c r="D1959" s="25" t="s">
        <v>91</v>
      </c>
      <c r="F1959" s="65">
        <v>1974807</v>
      </c>
      <c r="G1959" s="65">
        <f t="shared" si="91"/>
        <v>1974807</v>
      </c>
      <c r="H1959" s="23">
        <f>ROUND(IF($A1959 ='Inflation Constants Table'!$E$1,E1959,E1959*(_xlfn.XLOOKUP($A1959,'Inflation Constants Table'!$A:$A,'Inflation Constants Table'!$B:$B,0))),0)</f>
        <v>0</v>
      </c>
      <c r="I1959" s="23">
        <f>ROUND(IF($A1959 ='Inflation Constants Table'!$E$1,F1959,F1959*(_xlfn.XLOOKUP($A1959,'Inflation Constants Table'!$A:$A,'Inflation Constants Table'!$B:$B,0))),0)</f>
        <v>2488257</v>
      </c>
      <c r="J1959" s="23">
        <f>ROUND(IF($A1959 ='Inflation Constants Table'!$E$1,G1959,G1959*(_xlfn.XLOOKUP($A1959,'Inflation Constants Table'!$A:$A,'Inflation Constants Table'!$B:$B,0))),0)</f>
        <v>2488257</v>
      </c>
      <c r="K1959" s="19">
        <f t="shared" si="92"/>
        <v>0</v>
      </c>
      <c r="L1959" s="73">
        <f>_xlfn.XLOOKUP(A1959,'SAPD GF as Pct of COSA GF'!A:A,'SAPD GF as Pct of COSA GF'!C:C)</f>
        <v>1610819494</v>
      </c>
      <c r="M1959" s="19">
        <f t="shared" si="93"/>
        <v>1.5447149784741804E-3</v>
      </c>
    </row>
    <row r="1960" spans="1:13">
      <c r="A1960">
        <v>2020</v>
      </c>
      <c r="B1960" s="25" t="s">
        <v>237</v>
      </c>
      <c r="C1960" s="25" t="s">
        <v>90</v>
      </c>
      <c r="D1960" s="25" t="s">
        <v>93</v>
      </c>
      <c r="F1960" s="65">
        <v>11402</v>
      </c>
      <c r="G1960" s="65">
        <f t="shared" si="91"/>
        <v>11402</v>
      </c>
      <c r="H1960" s="23">
        <f>ROUND(IF($A1960 ='Inflation Constants Table'!$E$1,E1960,E1960*(_xlfn.XLOOKUP($A1960,'Inflation Constants Table'!$A:$A,'Inflation Constants Table'!$B:$B,0))),0)</f>
        <v>0</v>
      </c>
      <c r="I1960" s="23">
        <f>ROUND(IF($A1960 ='Inflation Constants Table'!$E$1,F1960,F1960*(_xlfn.XLOOKUP($A1960,'Inflation Constants Table'!$A:$A,'Inflation Constants Table'!$B:$B,0))),0)</f>
        <v>14367</v>
      </c>
      <c r="J1960" s="23">
        <f>ROUND(IF($A1960 ='Inflation Constants Table'!$E$1,G1960,G1960*(_xlfn.XLOOKUP($A1960,'Inflation Constants Table'!$A:$A,'Inflation Constants Table'!$B:$B,0))),0)</f>
        <v>14367</v>
      </c>
      <c r="K1960" s="19">
        <f t="shared" si="92"/>
        <v>0</v>
      </c>
      <c r="L1960" s="73">
        <f>_xlfn.XLOOKUP(A1960,'SAPD GF as Pct of COSA GF'!A:A,'SAPD GF as Pct of COSA GF'!C:C)</f>
        <v>1610819494</v>
      </c>
      <c r="M1960" s="19">
        <f t="shared" si="93"/>
        <v>8.9190626594192441E-6</v>
      </c>
    </row>
    <row r="1961" spans="1:13">
      <c r="A1961">
        <v>2020</v>
      </c>
      <c r="B1961" s="25" t="s">
        <v>237</v>
      </c>
      <c r="C1961" s="25" t="s">
        <v>90</v>
      </c>
      <c r="D1961" s="25" t="s">
        <v>96</v>
      </c>
      <c r="F1961" s="65">
        <v>2400</v>
      </c>
      <c r="G1961" s="65">
        <f t="shared" si="91"/>
        <v>2400</v>
      </c>
      <c r="H1961" s="23">
        <f>ROUND(IF($A1961 ='Inflation Constants Table'!$E$1,E1961,E1961*(_xlfn.XLOOKUP($A1961,'Inflation Constants Table'!$A:$A,'Inflation Constants Table'!$B:$B,0))),0)</f>
        <v>0</v>
      </c>
      <c r="I1961" s="23">
        <f>ROUND(IF($A1961 ='Inflation Constants Table'!$E$1,F1961,F1961*(_xlfn.XLOOKUP($A1961,'Inflation Constants Table'!$A:$A,'Inflation Constants Table'!$B:$B,0))),0)</f>
        <v>3024</v>
      </c>
      <c r="J1961" s="23">
        <f>ROUND(IF($A1961 ='Inflation Constants Table'!$E$1,G1961,G1961*(_xlfn.XLOOKUP($A1961,'Inflation Constants Table'!$A:$A,'Inflation Constants Table'!$B:$B,0))),0)</f>
        <v>3024</v>
      </c>
      <c r="K1961" s="19">
        <f t="shared" si="92"/>
        <v>0</v>
      </c>
      <c r="L1961" s="73">
        <f>_xlfn.XLOOKUP(A1961,'SAPD GF as Pct of COSA GF'!A:A,'SAPD GF as Pct of COSA GF'!C:C)</f>
        <v>1610819494</v>
      </c>
      <c r="M1961" s="19">
        <f t="shared" si="93"/>
        <v>1.8773053164950088E-6</v>
      </c>
    </row>
    <row r="1962" spans="1:13">
      <c r="A1962">
        <v>2020</v>
      </c>
      <c r="B1962" s="25" t="s">
        <v>237</v>
      </c>
      <c r="C1962" s="25" t="s">
        <v>90</v>
      </c>
      <c r="D1962" s="25" t="s">
        <v>100</v>
      </c>
      <c r="F1962" s="65">
        <v>151373</v>
      </c>
      <c r="G1962" s="65">
        <f t="shared" si="91"/>
        <v>151373</v>
      </c>
      <c r="H1962" s="23">
        <f>ROUND(IF($A1962 ='Inflation Constants Table'!$E$1,E1962,E1962*(_xlfn.XLOOKUP($A1962,'Inflation Constants Table'!$A:$A,'Inflation Constants Table'!$B:$B,0))),0)</f>
        <v>0</v>
      </c>
      <c r="I1962" s="23">
        <f>ROUND(IF($A1962 ='Inflation Constants Table'!$E$1,F1962,F1962*(_xlfn.XLOOKUP($A1962,'Inflation Constants Table'!$A:$A,'Inflation Constants Table'!$B:$B,0))),0)</f>
        <v>190730</v>
      </c>
      <c r="J1962" s="23">
        <f>ROUND(IF($A1962 ='Inflation Constants Table'!$E$1,G1962,G1962*(_xlfn.XLOOKUP($A1962,'Inflation Constants Table'!$A:$A,'Inflation Constants Table'!$B:$B,0))),0)</f>
        <v>190730</v>
      </c>
      <c r="K1962" s="19">
        <f t="shared" si="92"/>
        <v>0</v>
      </c>
      <c r="L1962" s="73">
        <f>_xlfn.XLOOKUP(A1962,'SAPD GF as Pct of COSA GF'!A:A,'SAPD GF as Pct of COSA GF'!C:C)</f>
        <v>1610819494</v>
      </c>
      <c r="M1962" s="19">
        <f t="shared" si="93"/>
        <v>1.1840556978012335E-4</v>
      </c>
    </row>
    <row r="1963" spans="1:13">
      <c r="A1963">
        <v>2020</v>
      </c>
      <c r="B1963" s="25" t="s">
        <v>237</v>
      </c>
      <c r="C1963" s="25" t="s">
        <v>90</v>
      </c>
      <c r="D1963" s="25" t="s">
        <v>102</v>
      </c>
      <c r="F1963" s="65">
        <v>219</v>
      </c>
      <c r="G1963" s="65">
        <f t="shared" si="91"/>
        <v>219</v>
      </c>
      <c r="H1963" s="23">
        <f>ROUND(IF($A1963 ='Inflation Constants Table'!$E$1,E1963,E1963*(_xlfn.XLOOKUP($A1963,'Inflation Constants Table'!$A:$A,'Inflation Constants Table'!$B:$B,0))),0)</f>
        <v>0</v>
      </c>
      <c r="I1963" s="23">
        <f>ROUND(IF($A1963 ='Inflation Constants Table'!$E$1,F1963,F1963*(_xlfn.XLOOKUP($A1963,'Inflation Constants Table'!$A:$A,'Inflation Constants Table'!$B:$B,0))),0)</f>
        <v>276</v>
      </c>
      <c r="J1963" s="23">
        <f>ROUND(IF($A1963 ='Inflation Constants Table'!$E$1,G1963,G1963*(_xlfn.XLOOKUP($A1963,'Inflation Constants Table'!$A:$A,'Inflation Constants Table'!$B:$B,0))),0)</f>
        <v>276</v>
      </c>
      <c r="K1963" s="19">
        <f t="shared" si="92"/>
        <v>0</v>
      </c>
      <c r="L1963" s="73">
        <f>_xlfn.XLOOKUP(A1963,'SAPD GF as Pct of COSA GF'!A:A,'SAPD GF as Pct of COSA GF'!C:C)</f>
        <v>1610819494</v>
      </c>
      <c r="M1963" s="19">
        <f t="shared" si="93"/>
        <v>1.7134135825152858E-7</v>
      </c>
    </row>
    <row r="1964" spans="1:13">
      <c r="A1964">
        <v>2020</v>
      </c>
      <c r="B1964" s="25" t="s">
        <v>237</v>
      </c>
      <c r="C1964" s="25" t="s">
        <v>90</v>
      </c>
      <c r="D1964" s="25" t="s">
        <v>104</v>
      </c>
      <c r="F1964" s="65">
        <v>4369</v>
      </c>
      <c r="G1964" s="65">
        <f t="shared" si="91"/>
        <v>4369</v>
      </c>
      <c r="H1964" s="23">
        <f>ROUND(IF($A1964 ='Inflation Constants Table'!$E$1,E1964,E1964*(_xlfn.XLOOKUP($A1964,'Inflation Constants Table'!$A:$A,'Inflation Constants Table'!$B:$B,0))),0)</f>
        <v>0</v>
      </c>
      <c r="I1964" s="23">
        <f>ROUND(IF($A1964 ='Inflation Constants Table'!$E$1,F1964,F1964*(_xlfn.XLOOKUP($A1964,'Inflation Constants Table'!$A:$A,'Inflation Constants Table'!$B:$B,0))),0)</f>
        <v>5505</v>
      </c>
      <c r="J1964" s="23">
        <f>ROUND(IF($A1964 ='Inflation Constants Table'!$E$1,G1964,G1964*(_xlfn.XLOOKUP($A1964,'Inflation Constants Table'!$A:$A,'Inflation Constants Table'!$B:$B,0))),0)</f>
        <v>5505</v>
      </c>
      <c r="K1964" s="19">
        <f t="shared" si="92"/>
        <v>0</v>
      </c>
      <c r="L1964" s="73">
        <f>_xlfn.XLOOKUP(A1964,'SAPD GF as Pct of COSA GF'!A:A,'SAPD GF as Pct of COSA GF'!C:C)</f>
        <v>1610819494</v>
      </c>
      <c r="M1964" s="19">
        <f t="shared" si="93"/>
        <v>3.4175151346908146E-6</v>
      </c>
    </row>
    <row r="1965" spans="1:13">
      <c r="A1965">
        <v>2020</v>
      </c>
      <c r="B1965" s="25" t="s">
        <v>237</v>
      </c>
      <c r="C1965" s="25" t="s">
        <v>90</v>
      </c>
      <c r="D1965" s="25" t="s">
        <v>122</v>
      </c>
      <c r="F1965" s="65">
        <v>26338</v>
      </c>
      <c r="G1965" s="65">
        <f t="shared" si="91"/>
        <v>26338</v>
      </c>
      <c r="H1965" s="23">
        <f>ROUND(IF($A1965 ='Inflation Constants Table'!$E$1,E1965,E1965*(_xlfn.XLOOKUP($A1965,'Inflation Constants Table'!$A:$A,'Inflation Constants Table'!$B:$B,0))),0)</f>
        <v>0</v>
      </c>
      <c r="I1965" s="23">
        <f>ROUND(IF($A1965 ='Inflation Constants Table'!$E$1,F1965,F1965*(_xlfn.XLOOKUP($A1965,'Inflation Constants Table'!$A:$A,'Inflation Constants Table'!$B:$B,0))),0)</f>
        <v>33186</v>
      </c>
      <c r="J1965" s="23">
        <f>ROUND(IF($A1965 ='Inflation Constants Table'!$E$1,G1965,G1965*(_xlfn.XLOOKUP($A1965,'Inflation Constants Table'!$A:$A,'Inflation Constants Table'!$B:$B,0))),0)</f>
        <v>33186</v>
      </c>
      <c r="K1965" s="19">
        <f t="shared" si="92"/>
        <v>0</v>
      </c>
      <c r="L1965" s="73">
        <f>_xlfn.XLOOKUP(A1965,'SAPD GF as Pct of COSA GF'!A:A,'SAPD GF as Pct of COSA GF'!C:C)</f>
        <v>1610819494</v>
      </c>
      <c r="M1965" s="19">
        <f t="shared" si="93"/>
        <v>2.0601935923678362E-5</v>
      </c>
    </row>
    <row r="1966" spans="1:13">
      <c r="A1966">
        <v>2020</v>
      </c>
      <c r="B1966" s="25" t="s">
        <v>237</v>
      </c>
      <c r="C1966" s="25" t="s">
        <v>90</v>
      </c>
      <c r="D1966" s="25" t="s">
        <v>126</v>
      </c>
      <c r="F1966" s="65">
        <v>43981</v>
      </c>
      <c r="G1966" s="65">
        <f t="shared" si="91"/>
        <v>43981</v>
      </c>
      <c r="H1966" s="23">
        <f>ROUND(IF($A1966 ='Inflation Constants Table'!$E$1,E1966,E1966*(_xlfn.XLOOKUP($A1966,'Inflation Constants Table'!$A:$A,'Inflation Constants Table'!$B:$B,0))),0)</f>
        <v>0</v>
      </c>
      <c r="I1966" s="23">
        <f>ROUND(IF($A1966 ='Inflation Constants Table'!$E$1,F1966,F1966*(_xlfn.XLOOKUP($A1966,'Inflation Constants Table'!$A:$A,'Inflation Constants Table'!$B:$B,0))),0)</f>
        <v>55416</v>
      </c>
      <c r="J1966" s="23">
        <f>ROUND(IF($A1966 ='Inflation Constants Table'!$E$1,G1966,G1966*(_xlfn.XLOOKUP($A1966,'Inflation Constants Table'!$A:$A,'Inflation Constants Table'!$B:$B,0))),0)</f>
        <v>55416</v>
      </c>
      <c r="K1966" s="19">
        <f t="shared" si="92"/>
        <v>0</v>
      </c>
      <c r="L1966" s="73">
        <f>_xlfn.XLOOKUP(A1966,'SAPD GF as Pct of COSA GF'!A:A,'SAPD GF as Pct of COSA GF'!C:C)</f>
        <v>1610819494</v>
      </c>
      <c r="M1966" s="19">
        <f t="shared" si="93"/>
        <v>3.4402364887198216E-5</v>
      </c>
    </row>
    <row r="1967" spans="1:13">
      <c r="A1967">
        <v>2020</v>
      </c>
      <c r="B1967" s="25" t="s">
        <v>237</v>
      </c>
      <c r="C1967" s="25" t="s">
        <v>90</v>
      </c>
      <c r="D1967" s="25" t="s">
        <v>127</v>
      </c>
      <c r="F1967" s="65">
        <v>7557</v>
      </c>
      <c r="G1967" s="65">
        <f t="shared" si="91"/>
        <v>7557</v>
      </c>
      <c r="H1967" s="23">
        <f>ROUND(IF($A1967 ='Inflation Constants Table'!$E$1,E1967,E1967*(_xlfn.XLOOKUP($A1967,'Inflation Constants Table'!$A:$A,'Inflation Constants Table'!$B:$B,0))),0)</f>
        <v>0</v>
      </c>
      <c r="I1967" s="23">
        <f>ROUND(IF($A1967 ='Inflation Constants Table'!$E$1,F1967,F1967*(_xlfn.XLOOKUP($A1967,'Inflation Constants Table'!$A:$A,'Inflation Constants Table'!$B:$B,0))),0)</f>
        <v>9522</v>
      </c>
      <c r="J1967" s="23">
        <f>ROUND(IF($A1967 ='Inflation Constants Table'!$E$1,G1967,G1967*(_xlfn.XLOOKUP($A1967,'Inflation Constants Table'!$A:$A,'Inflation Constants Table'!$B:$B,0))),0)</f>
        <v>9522</v>
      </c>
      <c r="K1967" s="19">
        <f t="shared" si="92"/>
        <v>0</v>
      </c>
      <c r="L1967" s="73">
        <f>_xlfn.XLOOKUP(A1967,'SAPD GF as Pct of COSA GF'!A:A,'SAPD GF as Pct of COSA GF'!C:C)</f>
        <v>1610819494</v>
      </c>
      <c r="M1967" s="19">
        <f t="shared" si="93"/>
        <v>5.9112768596777361E-6</v>
      </c>
    </row>
    <row r="1968" spans="1:13">
      <c r="A1968">
        <v>2020</v>
      </c>
      <c r="B1968" s="25" t="s">
        <v>237</v>
      </c>
      <c r="C1968" s="25" t="s">
        <v>90</v>
      </c>
      <c r="D1968" s="25" t="s">
        <v>129</v>
      </c>
      <c r="F1968" s="65">
        <v>-315371</v>
      </c>
      <c r="G1968" s="65">
        <f t="shared" si="91"/>
        <v>-315371</v>
      </c>
      <c r="H1968" s="23">
        <f>ROUND(IF($A1968 ='Inflation Constants Table'!$E$1,E1968,E1968*(_xlfn.XLOOKUP($A1968,'Inflation Constants Table'!$A:$A,'Inflation Constants Table'!$B:$B,0))),0)</f>
        <v>0</v>
      </c>
      <c r="I1968" s="23">
        <f>ROUND(IF($A1968 ='Inflation Constants Table'!$E$1,F1968,F1968*(_xlfn.XLOOKUP($A1968,'Inflation Constants Table'!$A:$A,'Inflation Constants Table'!$B:$B,0))),0)</f>
        <v>-397367</v>
      </c>
      <c r="J1968" s="23">
        <f>ROUND(IF($A1968 ='Inflation Constants Table'!$E$1,G1968,G1968*(_xlfn.XLOOKUP($A1968,'Inflation Constants Table'!$A:$A,'Inflation Constants Table'!$B:$B,0))),0)</f>
        <v>-397367</v>
      </c>
      <c r="K1968" s="19">
        <f t="shared" si="92"/>
        <v>0</v>
      </c>
      <c r="L1968" s="73">
        <f>_xlfn.XLOOKUP(A1968,'SAPD GF as Pct of COSA GF'!A:A,'SAPD GF as Pct of COSA GF'!C:C)</f>
        <v>1610819494</v>
      </c>
      <c r="M1968" s="19">
        <f t="shared" si="93"/>
        <v>-2.4668623733454766E-4</v>
      </c>
    </row>
    <row r="1969" spans="1:13">
      <c r="A1969">
        <v>2020</v>
      </c>
      <c r="B1969" s="25" t="s">
        <v>237</v>
      </c>
      <c r="C1969" s="25" t="s">
        <v>90</v>
      </c>
      <c r="D1969" s="25" t="s">
        <v>128</v>
      </c>
      <c r="F1969" s="65">
        <v>141928</v>
      </c>
      <c r="G1969" s="65">
        <f t="shared" si="91"/>
        <v>141928</v>
      </c>
      <c r="H1969" s="23">
        <f>ROUND(IF($A1969 ='Inflation Constants Table'!$E$1,E1969,E1969*(_xlfn.XLOOKUP($A1969,'Inflation Constants Table'!$A:$A,'Inflation Constants Table'!$B:$B,0))),0)</f>
        <v>0</v>
      </c>
      <c r="I1969" s="23">
        <f>ROUND(IF($A1969 ='Inflation Constants Table'!$E$1,F1969,F1969*(_xlfn.XLOOKUP($A1969,'Inflation Constants Table'!$A:$A,'Inflation Constants Table'!$B:$B,0))),0)</f>
        <v>178829</v>
      </c>
      <c r="J1969" s="23">
        <f>ROUND(IF($A1969 ='Inflation Constants Table'!$E$1,G1969,G1969*(_xlfn.XLOOKUP($A1969,'Inflation Constants Table'!$A:$A,'Inflation Constants Table'!$B:$B,0))),0)</f>
        <v>178829</v>
      </c>
      <c r="K1969" s="19">
        <f t="shared" si="92"/>
        <v>0</v>
      </c>
      <c r="L1969" s="73">
        <f>_xlfn.XLOOKUP(A1969,'SAPD GF as Pct of COSA GF'!A:A,'SAPD GF as Pct of COSA GF'!C:C)</f>
        <v>1610819494</v>
      </c>
      <c r="M1969" s="19">
        <f t="shared" si="93"/>
        <v>1.1101740490856017E-4</v>
      </c>
    </row>
    <row r="1970" spans="1:13">
      <c r="A1970">
        <v>2020</v>
      </c>
      <c r="B1970" s="25" t="s">
        <v>237</v>
      </c>
      <c r="C1970" s="25" t="s">
        <v>130</v>
      </c>
      <c r="D1970" s="25" t="s">
        <v>140</v>
      </c>
      <c r="F1970" s="65">
        <v>626</v>
      </c>
      <c r="G1970" s="65">
        <f t="shared" si="91"/>
        <v>626</v>
      </c>
      <c r="H1970" s="23">
        <f>ROUND(IF($A1970 ='Inflation Constants Table'!$E$1,E1970,E1970*(_xlfn.XLOOKUP($A1970,'Inflation Constants Table'!$A:$A,'Inflation Constants Table'!$B:$B,0))),0)</f>
        <v>0</v>
      </c>
      <c r="I1970" s="23">
        <f>ROUND(IF($A1970 ='Inflation Constants Table'!$E$1,F1970,F1970*(_xlfn.XLOOKUP($A1970,'Inflation Constants Table'!$A:$A,'Inflation Constants Table'!$B:$B,0))),0)</f>
        <v>789</v>
      </c>
      <c r="J1970" s="23">
        <f>ROUND(IF($A1970 ='Inflation Constants Table'!$E$1,G1970,G1970*(_xlfn.XLOOKUP($A1970,'Inflation Constants Table'!$A:$A,'Inflation Constants Table'!$B:$B,0))),0)</f>
        <v>789</v>
      </c>
      <c r="K1970" s="19">
        <f t="shared" si="92"/>
        <v>0</v>
      </c>
      <c r="L1970" s="73">
        <f>_xlfn.XLOOKUP(A1970,'SAPD GF as Pct of COSA GF'!A:A,'SAPD GF as Pct of COSA GF'!C:C)</f>
        <v>1610819494</v>
      </c>
      <c r="M1970" s="19">
        <f t="shared" si="93"/>
        <v>4.8981279587121763E-7</v>
      </c>
    </row>
    <row r="1971" spans="1:13">
      <c r="A1971">
        <v>2020</v>
      </c>
      <c r="B1971" s="25" t="s">
        <v>237</v>
      </c>
      <c r="C1971" s="25" t="s">
        <v>130</v>
      </c>
      <c r="D1971" s="25" t="s">
        <v>143</v>
      </c>
      <c r="F1971" s="65">
        <v>15000</v>
      </c>
      <c r="G1971" s="65">
        <f t="shared" si="91"/>
        <v>15000</v>
      </c>
      <c r="H1971" s="23">
        <f>ROUND(IF($A1971 ='Inflation Constants Table'!$E$1,E1971,E1971*(_xlfn.XLOOKUP($A1971,'Inflation Constants Table'!$A:$A,'Inflation Constants Table'!$B:$B,0))),0)</f>
        <v>0</v>
      </c>
      <c r="I1971" s="23">
        <f>ROUND(IF($A1971 ='Inflation Constants Table'!$E$1,F1971,F1971*(_xlfn.XLOOKUP($A1971,'Inflation Constants Table'!$A:$A,'Inflation Constants Table'!$B:$B,0))),0)</f>
        <v>18900</v>
      </c>
      <c r="J1971" s="23">
        <f>ROUND(IF($A1971 ='Inflation Constants Table'!$E$1,G1971,G1971*(_xlfn.XLOOKUP($A1971,'Inflation Constants Table'!$A:$A,'Inflation Constants Table'!$B:$B,0))),0)</f>
        <v>18900</v>
      </c>
      <c r="K1971" s="19">
        <f t="shared" si="92"/>
        <v>0</v>
      </c>
      <c r="L1971" s="73">
        <f>_xlfn.XLOOKUP(A1971,'SAPD GF as Pct of COSA GF'!A:A,'SAPD GF as Pct of COSA GF'!C:C)</f>
        <v>1610819494</v>
      </c>
      <c r="M1971" s="19">
        <f t="shared" si="93"/>
        <v>1.1733158228093806E-5</v>
      </c>
    </row>
    <row r="1972" spans="1:13">
      <c r="A1972">
        <v>2020</v>
      </c>
      <c r="B1972" s="25" t="s">
        <v>237</v>
      </c>
      <c r="C1972" s="25" t="s">
        <v>130</v>
      </c>
      <c r="D1972" s="25" t="s">
        <v>144</v>
      </c>
      <c r="F1972" s="65">
        <v>659</v>
      </c>
      <c r="G1972" s="65">
        <f t="shared" si="91"/>
        <v>659</v>
      </c>
      <c r="H1972" s="23">
        <f>ROUND(IF($A1972 ='Inflation Constants Table'!$E$1,E1972,E1972*(_xlfn.XLOOKUP($A1972,'Inflation Constants Table'!$A:$A,'Inflation Constants Table'!$B:$B,0))),0)</f>
        <v>0</v>
      </c>
      <c r="I1972" s="23">
        <f>ROUND(IF($A1972 ='Inflation Constants Table'!$E$1,F1972,F1972*(_xlfn.XLOOKUP($A1972,'Inflation Constants Table'!$A:$A,'Inflation Constants Table'!$B:$B,0))),0)</f>
        <v>830</v>
      </c>
      <c r="J1972" s="23">
        <f>ROUND(IF($A1972 ='Inflation Constants Table'!$E$1,G1972,G1972*(_xlfn.XLOOKUP($A1972,'Inflation Constants Table'!$A:$A,'Inflation Constants Table'!$B:$B,0))),0)</f>
        <v>830</v>
      </c>
      <c r="K1972" s="19">
        <f t="shared" si="92"/>
        <v>0</v>
      </c>
      <c r="L1972" s="73">
        <f>_xlfn.XLOOKUP(A1972,'SAPD GF as Pct of COSA GF'!A:A,'SAPD GF as Pct of COSA GF'!C:C)</f>
        <v>1610819494</v>
      </c>
      <c r="M1972" s="19">
        <f t="shared" si="93"/>
        <v>5.1526567879988664E-7</v>
      </c>
    </row>
    <row r="1973" spans="1:13">
      <c r="A1973">
        <v>2020</v>
      </c>
      <c r="B1973" s="25" t="s">
        <v>237</v>
      </c>
      <c r="C1973" s="25" t="s">
        <v>130</v>
      </c>
      <c r="D1973" s="25" t="s">
        <v>152</v>
      </c>
      <c r="F1973" s="65">
        <v>2169</v>
      </c>
      <c r="G1973" s="65">
        <f t="shared" si="91"/>
        <v>2169</v>
      </c>
      <c r="H1973" s="23">
        <f>ROUND(IF($A1973 ='Inflation Constants Table'!$E$1,E1973,E1973*(_xlfn.XLOOKUP($A1973,'Inflation Constants Table'!$A:$A,'Inflation Constants Table'!$B:$B,0))),0)</f>
        <v>0</v>
      </c>
      <c r="I1973" s="23">
        <f>ROUND(IF($A1973 ='Inflation Constants Table'!$E$1,F1973,F1973*(_xlfn.XLOOKUP($A1973,'Inflation Constants Table'!$A:$A,'Inflation Constants Table'!$B:$B,0))),0)</f>
        <v>2733</v>
      </c>
      <c r="J1973" s="23">
        <f>ROUND(IF($A1973 ='Inflation Constants Table'!$E$1,G1973,G1973*(_xlfn.XLOOKUP($A1973,'Inflation Constants Table'!$A:$A,'Inflation Constants Table'!$B:$B,0))),0)</f>
        <v>2733</v>
      </c>
      <c r="K1973" s="19">
        <f t="shared" si="92"/>
        <v>0</v>
      </c>
      <c r="L1973" s="73">
        <f>_xlfn.XLOOKUP(A1973,'SAPD GF as Pct of COSA GF'!A:A,'SAPD GF as Pct of COSA GF'!C:C)</f>
        <v>1610819494</v>
      </c>
      <c r="M1973" s="19">
        <f t="shared" si="93"/>
        <v>1.6966519279037234E-6</v>
      </c>
    </row>
    <row r="1974" spans="1:13">
      <c r="A1974">
        <v>2020</v>
      </c>
      <c r="B1974" s="25" t="s">
        <v>237</v>
      </c>
      <c r="C1974" s="25" t="s">
        <v>159</v>
      </c>
      <c r="D1974" s="25" t="s">
        <v>164</v>
      </c>
      <c r="F1974" s="65">
        <v>1000</v>
      </c>
      <c r="G1974" s="65">
        <f t="shared" si="91"/>
        <v>1000</v>
      </c>
      <c r="H1974" s="23">
        <f>ROUND(IF($A1974 ='Inflation Constants Table'!$E$1,E1974,E1974*(_xlfn.XLOOKUP($A1974,'Inflation Constants Table'!$A:$A,'Inflation Constants Table'!$B:$B,0))),0)</f>
        <v>0</v>
      </c>
      <c r="I1974" s="23">
        <f>ROUND(IF($A1974 ='Inflation Constants Table'!$E$1,F1974,F1974*(_xlfn.XLOOKUP($A1974,'Inflation Constants Table'!$A:$A,'Inflation Constants Table'!$B:$B,0))),0)</f>
        <v>1260</v>
      </c>
      <c r="J1974" s="23">
        <f>ROUND(IF($A1974 ='Inflation Constants Table'!$E$1,G1974,G1974*(_xlfn.XLOOKUP($A1974,'Inflation Constants Table'!$A:$A,'Inflation Constants Table'!$B:$B,0))),0)</f>
        <v>1260</v>
      </c>
      <c r="K1974" s="19">
        <f t="shared" si="92"/>
        <v>0</v>
      </c>
      <c r="L1974" s="73">
        <f>_xlfn.XLOOKUP(A1974,'SAPD GF as Pct of COSA GF'!A:A,'SAPD GF as Pct of COSA GF'!C:C)</f>
        <v>1610819494</v>
      </c>
      <c r="M1974" s="19">
        <f t="shared" si="93"/>
        <v>7.8221054853958703E-7</v>
      </c>
    </row>
    <row r="1975" spans="1:13">
      <c r="A1975">
        <v>2020</v>
      </c>
      <c r="B1975" s="25" t="s">
        <v>237</v>
      </c>
      <c r="C1975" s="25" t="s">
        <v>159</v>
      </c>
      <c r="D1975" s="25" t="s">
        <v>166</v>
      </c>
      <c r="F1975" s="65">
        <v>14336</v>
      </c>
      <c r="G1975" s="65">
        <f t="shared" si="91"/>
        <v>14336</v>
      </c>
      <c r="H1975" s="23">
        <f>ROUND(IF($A1975 ='Inflation Constants Table'!$E$1,E1975,E1975*(_xlfn.XLOOKUP($A1975,'Inflation Constants Table'!$A:$A,'Inflation Constants Table'!$B:$B,0))),0)</f>
        <v>0</v>
      </c>
      <c r="I1975" s="23">
        <f>ROUND(IF($A1975 ='Inflation Constants Table'!$E$1,F1975,F1975*(_xlfn.XLOOKUP($A1975,'Inflation Constants Table'!$A:$A,'Inflation Constants Table'!$B:$B,0))),0)</f>
        <v>18063</v>
      </c>
      <c r="J1975" s="23">
        <f>ROUND(IF($A1975 ='Inflation Constants Table'!$E$1,G1975,G1975*(_xlfn.XLOOKUP($A1975,'Inflation Constants Table'!$A:$A,'Inflation Constants Table'!$B:$B,0))),0)</f>
        <v>18063</v>
      </c>
      <c r="K1975" s="19">
        <f t="shared" si="92"/>
        <v>0</v>
      </c>
      <c r="L1975" s="73">
        <f>_xlfn.XLOOKUP(A1975,'SAPD GF as Pct of COSA GF'!A:A,'SAPD GF as Pct of COSA GF'!C:C)</f>
        <v>1610819494</v>
      </c>
      <c r="M1975" s="19">
        <f t="shared" si="93"/>
        <v>1.1213546935135366E-5</v>
      </c>
    </row>
    <row r="1976" spans="1:13">
      <c r="A1976">
        <v>2020</v>
      </c>
      <c r="B1976" s="25" t="s">
        <v>237</v>
      </c>
      <c r="C1976" s="25" t="s">
        <v>159</v>
      </c>
      <c r="D1976" s="25" t="s">
        <v>172</v>
      </c>
      <c r="F1976" s="65">
        <v>2713</v>
      </c>
      <c r="G1976" s="65">
        <f t="shared" si="91"/>
        <v>2713</v>
      </c>
      <c r="H1976" s="23">
        <f>ROUND(IF($A1976 ='Inflation Constants Table'!$E$1,E1976,E1976*(_xlfn.XLOOKUP($A1976,'Inflation Constants Table'!$A:$A,'Inflation Constants Table'!$B:$B,0))),0)</f>
        <v>0</v>
      </c>
      <c r="I1976" s="23">
        <f>ROUND(IF($A1976 ='Inflation Constants Table'!$E$1,F1976,F1976*(_xlfn.XLOOKUP($A1976,'Inflation Constants Table'!$A:$A,'Inflation Constants Table'!$B:$B,0))),0)</f>
        <v>3418</v>
      </c>
      <c r="J1976" s="23">
        <f>ROUND(IF($A1976 ='Inflation Constants Table'!$E$1,G1976,G1976*(_xlfn.XLOOKUP($A1976,'Inflation Constants Table'!$A:$A,'Inflation Constants Table'!$B:$B,0))),0)</f>
        <v>3418</v>
      </c>
      <c r="K1976" s="19">
        <f t="shared" si="92"/>
        <v>0</v>
      </c>
      <c r="L1976" s="73">
        <f>_xlfn.XLOOKUP(A1976,'SAPD GF as Pct of COSA GF'!A:A,'SAPD GF as Pct of COSA GF'!C:C)</f>
        <v>1610819494</v>
      </c>
      <c r="M1976" s="19">
        <f t="shared" si="93"/>
        <v>2.1219013134192923E-6</v>
      </c>
    </row>
    <row r="1977" spans="1:13">
      <c r="A1977">
        <v>2020</v>
      </c>
      <c r="B1977" s="25" t="s">
        <v>237</v>
      </c>
      <c r="C1977" s="25" t="s">
        <v>177</v>
      </c>
      <c r="D1977" s="25" t="s">
        <v>180</v>
      </c>
      <c r="F1977" s="65">
        <v>0</v>
      </c>
      <c r="G1977" s="65">
        <f t="shared" si="91"/>
        <v>0</v>
      </c>
      <c r="H1977" s="23">
        <f>ROUND(IF($A1977 ='Inflation Constants Table'!$E$1,E1977,E1977*(_xlfn.XLOOKUP($A1977,'Inflation Constants Table'!$A:$A,'Inflation Constants Table'!$B:$B,0))),0)</f>
        <v>0</v>
      </c>
      <c r="I1977" s="23">
        <f>ROUND(IF($A1977 ='Inflation Constants Table'!$E$1,F1977,F1977*(_xlfn.XLOOKUP($A1977,'Inflation Constants Table'!$A:$A,'Inflation Constants Table'!$B:$B,0))),0)</f>
        <v>0</v>
      </c>
      <c r="J1977" s="23">
        <f>ROUND(IF($A1977 ='Inflation Constants Table'!$E$1,G1977,G1977*(_xlfn.XLOOKUP($A1977,'Inflation Constants Table'!$A:$A,'Inflation Constants Table'!$B:$B,0))),0)</f>
        <v>0</v>
      </c>
      <c r="K1977" s="19">
        <f t="shared" si="92"/>
        <v>0</v>
      </c>
      <c r="L1977" s="73">
        <f>_xlfn.XLOOKUP(A1977,'SAPD GF as Pct of COSA GF'!A:A,'SAPD GF as Pct of COSA GF'!C:C)</f>
        <v>1610819494</v>
      </c>
      <c r="M1977" s="19">
        <f t="shared" si="93"/>
        <v>0</v>
      </c>
    </row>
    <row r="1978" spans="1:13">
      <c r="A1978">
        <v>2020</v>
      </c>
      <c r="B1978" s="25" t="s">
        <v>237</v>
      </c>
      <c r="C1978" s="25" t="s">
        <v>177</v>
      </c>
      <c r="D1978" s="25" t="s">
        <v>213</v>
      </c>
      <c r="F1978" s="65">
        <v>974</v>
      </c>
      <c r="G1978" s="65">
        <f t="shared" si="91"/>
        <v>974</v>
      </c>
      <c r="H1978" s="23">
        <f>ROUND(IF($A1978 ='Inflation Constants Table'!$E$1,E1978,E1978*(_xlfn.XLOOKUP($A1978,'Inflation Constants Table'!$A:$A,'Inflation Constants Table'!$B:$B,0))),0)</f>
        <v>0</v>
      </c>
      <c r="I1978" s="23">
        <f>ROUND(IF($A1978 ='Inflation Constants Table'!$E$1,F1978,F1978*(_xlfn.XLOOKUP($A1978,'Inflation Constants Table'!$A:$A,'Inflation Constants Table'!$B:$B,0))),0)</f>
        <v>1227</v>
      </c>
      <c r="J1978" s="23">
        <f>ROUND(IF($A1978 ='Inflation Constants Table'!$E$1,G1978,G1978*(_xlfn.XLOOKUP($A1978,'Inflation Constants Table'!$A:$A,'Inflation Constants Table'!$B:$B,0))),0)</f>
        <v>1227</v>
      </c>
      <c r="K1978" s="19">
        <f t="shared" si="92"/>
        <v>0</v>
      </c>
      <c r="L1978" s="73">
        <f>_xlfn.XLOOKUP(A1978,'SAPD GF as Pct of COSA GF'!A:A,'SAPD GF as Pct of COSA GF'!C:C)</f>
        <v>1610819494</v>
      </c>
      <c r="M1978" s="19">
        <f t="shared" si="93"/>
        <v>7.6172408179212166E-7</v>
      </c>
    </row>
    <row r="1979" spans="1:13">
      <c r="A1979">
        <v>2020</v>
      </c>
      <c r="B1979" s="25" t="s">
        <v>237</v>
      </c>
      <c r="C1979" s="25" t="s">
        <v>177</v>
      </c>
      <c r="D1979" s="25" t="s">
        <v>182</v>
      </c>
      <c r="F1979" s="65">
        <v>2060</v>
      </c>
      <c r="G1979" s="65">
        <f t="shared" si="91"/>
        <v>2060</v>
      </c>
      <c r="H1979" s="23">
        <f>ROUND(IF($A1979 ='Inflation Constants Table'!$E$1,E1979,E1979*(_xlfn.XLOOKUP($A1979,'Inflation Constants Table'!$A:$A,'Inflation Constants Table'!$B:$B,0))),0)</f>
        <v>0</v>
      </c>
      <c r="I1979" s="23">
        <f>ROUND(IF($A1979 ='Inflation Constants Table'!$E$1,F1979,F1979*(_xlfn.XLOOKUP($A1979,'Inflation Constants Table'!$A:$A,'Inflation Constants Table'!$B:$B,0))),0)</f>
        <v>2596</v>
      </c>
      <c r="J1979" s="23">
        <f>ROUND(IF($A1979 ='Inflation Constants Table'!$E$1,G1979,G1979*(_xlfn.XLOOKUP($A1979,'Inflation Constants Table'!$A:$A,'Inflation Constants Table'!$B:$B,0))),0)</f>
        <v>2596</v>
      </c>
      <c r="K1979" s="19">
        <f t="shared" si="92"/>
        <v>0</v>
      </c>
      <c r="L1979" s="73">
        <f>_xlfn.XLOOKUP(A1979,'SAPD GF as Pct of COSA GF'!A:A,'SAPD GF as Pct of COSA GF'!C:C)</f>
        <v>1610819494</v>
      </c>
      <c r="M1979" s="19">
        <f t="shared" si="93"/>
        <v>1.6116020508006094E-6</v>
      </c>
    </row>
    <row r="1980" spans="1:13">
      <c r="A1980">
        <v>2020</v>
      </c>
      <c r="B1980" s="25" t="s">
        <v>237</v>
      </c>
      <c r="C1980" s="25" t="s">
        <v>177</v>
      </c>
      <c r="D1980" s="25" t="s">
        <v>185</v>
      </c>
      <c r="F1980" s="65">
        <v>27785</v>
      </c>
      <c r="G1980" s="65">
        <f t="shared" si="91"/>
        <v>27785</v>
      </c>
      <c r="H1980" s="23">
        <f>ROUND(IF($A1980 ='Inflation Constants Table'!$E$1,E1980,E1980*(_xlfn.XLOOKUP($A1980,'Inflation Constants Table'!$A:$A,'Inflation Constants Table'!$B:$B,0))),0)</f>
        <v>0</v>
      </c>
      <c r="I1980" s="23">
        <f>ROUND(IF($A1980 ='Inflation Constants Table'!$E$1,F1980,F1980*(_xlfn.XLOOKUP($A1980,'Inflation Constants Table'!$A:$A,'Inflation Constants Table'!$B:$B,0))),0)</f>
        <v>35009</v>
      </c>
      <c r="J1980" s="23">
        <f>ROUND(IF($A1980 ='Inflation Constants Table'!$E$1,G1980,G1980*(_xlfn.XLOOKUP($A1980,'Inflation Constants Table'!$A:$A,'Inflation Constants Table'!$B:$B,0))),0)</f>
        <v>35009</v>
      </c>
      <c r="K1980" s="19">
        <f t="shared" si="92"/>
        <v>0</v>
      </c>
      <c r="L1980" s="73">
        <f>_xlfn.XLOOKUP(A1980,'SAPD GF as Pct of COSA GF'!A:A,'SAPD GF as Pct of COSA GF'!C:C)</f>
        <v>1610819494</v>
      </c>
      <c r="M1980" s="19">
        <f t="shared" si="93"/>
        <v>2.1733658010970161E-5</v>
      </c>
    </row>
    <row r="1981" spans="1:13">
      <c r="A1981">
        <v>2020</v>
      </c>
      <c r="B1981" s="25" t="s">
        <v>237</v>
      </c>
      <c r="C1981" s="25" t="s">
        <v>177</v>
      </c>
      <c r="D1981" s="25" t="s">
        <v>193</v>
      </c>
      <c r="F1981" s="65">
        <v>16553</v>
      </c>
      <c r="G1981" s="65">
        <f t="shared" si="91"/>
        <v>16553</v>
      </c>
      <c r="H1981" s="23">
        <f>ROUND(IF($A1981 ='Inflation Constants Table'!$E$1,E1981,E1981*(_xlfn.XLOOKUP($A1981,'Inflation Constants Table'!$A:$A,'Inflation Constants Table'!$B:$B,0))),0)</f>
        <v>0</v>
      </c>
      <c r="I1981" s="23">
        <f>ROUND(IF($A1981 ='Inflation Constants Table'!$E$1,F1981,F1981*(_xlfn.XLOOKUP($A1981,'Inflation Constants Table'!$A:$A,'Inflation Constants Table'!$B:$B,0))),0)</f>
        <v>20857</v>
      </c>
      <c r="J1981" s="23">
        <f>ROUND(IF($A1981 ='Inflation Constants Table'!$E$1,G1981,G1981*(_xlfn.XLOOKUP($A1981,'Inflation Constants Table'!$A:$A,'Inflation Constants Table'!$B:$B,0))),0)</f>
        <v>20857</v>
      </c>
      <c r="K1981" s="19">
        <f t="shared" si="92"/>
        <v>0</v>
      </c>
      <c r="L1981" s="73">
        <f>_xlfn.XLOOKUP(A1981,'SAPD GF as Pct of COSA GF'!A:A,'SAPD GF as Pct of COSA GF'!C:C)</f>
        <v>1610819494</v>
      </c>
      <c r="M1981" s="19">
        <f t="shared" si="93"/>
        <v>1.2948067786420767E-5</v>
      </c>
    </row>
    <row r="1982" spans="1:13">
      <c r="A1982">
        <v>2020</v>
      </c>
      <c r="B1982" s="25" t="s">
        <v>237</v>
      </c>
      <c r="C1982" s="25" t="s">
        <v>177</v>
      </c>
      <c r="D1982" s="25" t="s">
        <v>195</v>
      </c>
      <c r="F1982" s="65">
        <v>35005</v>
      </c>
      <c r="G1982" s="65">
        <f t="shared" si="91"/>
        <v>35005</v>
      </c>
      <c r="H1982" s="23">
        <f>ROUND(IF($A1982 ='Inflation Constants Table'!$E$1,E1982,E1982*(_xlfn.XLOOKUP($A1982,'Inflation Constants Table'!$A:$A,'Inflation Constants Table'!$B:$B,0))),0)</f>
        <v>0</v>
      </c>
      <c r="I1982" s="23">
        <f>ROUND(IF($A1982 ='Inflation Constants Table'!$E$1,F1982,F1982*(_xlfn.XLOOKUP($A1982,'Inflation Constants Table'!$A:$A,'Inflation Constants Table'!$B:$B,0))),0)</f>
        <v>44106</v>
      </c>
      <c r="J1982" s="23">
        <f>ROUND(IF($A1982 ='Inflation Constants Table'!$E$1,G1982,G1982*(_xlfn.XLOOKUP($A1982,'Inflation Constants Table'!$A:$A,'Inflation Constants Table'!$B:$B,0))),0)</f>
        <v>44106</v>
      </c>
      <c r="K1982" s="19">
        <f t="shared" si="92"/>
        <v>0</v>
      </c>
      <c r="L1982" s="73">
        <f>_xlfn.XLOOKUP(A1982,'SAPD GF as Pct of COSA GF'!A:A,'SAPD GF as Pct of COSA GF'!C:C)</f>
        <v>1610819494</v>
      </c>
      <c r="M1982" s="19">
        <f t="shared" si="93"/>
        <v>2.7381094011021448E-5</v>
      </c>
    </row>
    <row r="1983" spans="1:13">
      <c r="A1983">
        <v>2020</v>
      </c>
      <c r="B1983" s="25" t="s">
        <v>237</v>
      </c>
      <c r="C1983" s="25" t="s">
        <v>177</v>
      </c>
      <c r="D1983" s="25" t="s">
        <v>197</v>
      </c>
      <c r="F1983" s="65">
        <v>189517</v>
      </c>
      <c r="G1983" s="65">
        <f t="shared" si="91"/>
        <v>189517</v>
      </c>
      <c r="H1983" s="23">
        <f>ROUND(IF($A1983 ='Inflation Constants Table'!$E$1,E1983,E1983*(_xlfn.XLOOKUP($A1983,'Inflation Constants Table'!$A:$A,'Inflation Constants Table'!$B:$B,0))),0)</f>
        <v>0</v>
      </c>
      <c r="I1983" s="23">
        <f>ROUND(IF($A1983 ='Inflation Constants Table'!$E$1,F1983,F1983*(_xlfn.XLOOKUP($A1983,'Inflation Constants Table'!$A:$A,'Inflation Constants Table'!$B:$B,0))),0)</f>
        <v>238791</v>
      </c>
      <c r="J1983" s="23">
        <f>ROUND(IF($A1983 ='Inflation Constants Table'!$E$1,G1983,G1983*(_xlfn.XLOOKUP($A1983,'Inflation Constants Table'!$A:$A,'Inflation Constants Table'!$B:$B,0))),0)</f>
        <v>238791</v>
      </c>
      <c r="K1983" s="19">
        <f t="shared" si="92"/>
        <v>0</v>
      </c>
      <c r="L1983" s="73">
        <f>_xlfn.XLOOKUP(A1983,'SAPD GF as Pct of COSA GF'!A:A,'SAPD GF as Pct of COSA GF'!C:C)</f>
        <v>1610819494</v>
      </c>
      <c r="M1983" s="19">
        <f t="shared" si="93"/>
        <v>1.482419357907274E-4</v>
      </c>
    </row>
    <row r="1984" spans="1:13">
      <c r="A1984">
        <v>2020</v>
      </c>
      <c r="B1984" s="25" t="s">
        <v>237</v>
      </c>
      <c r="C1984" s="25" t="s">
        <v>199</v>
      </c>
      <c r="D1984" s="25" t="s">
        <v>226</v>
      </c>
      <c r="F1984" s="65">
        <v>17982</v>
      </c>
      <c r="G1984" s="65">
        <f t="shared" si="91"/>
        <v>17982</v>
      </c>
      <c r="H1984" s="23">
        <f>ROUND(IF($A1984 ='Inflation Constants Table'!$E$1,E1984,E1984*(_xlfn.XLOOKUP($A1984,'Inflation Constants Table'!$A:$A,'Inflation Constants Table'!$B:$B,0))),0)</f>
        <v>0</v>
      </c>
      <c r="I1984" s="23">
        <f>ROUND(IF($A1984 ='Inflation Constants Table'!$E$1,F1984,F1984*(_xlfn.XLOOKUP($A1984,'Inflation Constants Table'!$A:$A,'Inflation Constants Table'!$B:$B,0))),0)</f>
        <v>22657</v>
      </c>
      <c r="J1984" s="23">
        <f>ROUND(IF($A1984 ='Inflation Constants Table'!$E$1,G1984,G1984*(_xlfn.XLOOKUP($A1984,'Inflation Constants Table'!$A:$A,'Inflation Constants Table'!$B:$B,0))),0)</f>
        <v>22657</v>
      </c>
      <c r="K1984" s="19">
        <f t="shared" si="92"/>
        <v>0</v>
      </c>
      <c r="L1984" s="73">
        <f>_xlfn.XLOOKUP(A1984,'SAPD GF as Pct of COSA GF'!A:A,'SAPD GF as Pct of COSA GF'!C:C)</f>
        <v>1610819494</v>
      </c>
      <c r="M1984" s="19">
        <f t="shared" si="93"/>
        <v>1.4065511427191605E-5</v>
      </c>
    </row>
    <row r="1985" spans="1:13">
      <c r="A1985">
        <v>2020</v>
      </c>
      <c r="B1985" s="25" t="s">
        <v>237</v>
      </c>
      <c r="C1985" s="25" t="s">
        <v>199</v>
      </c>
      <c r="D1985" s="25" t="s">
        <v>227</v>
      </c>
      <c r="F1985" s="68">
        <v>0</v>
      </c>
      <c r="G1985" s="65">
        <f t="shared" si="91"/>
        <v>0</v>
      </c>
      <c r="H1985" s="23">
        <f>ROUND(IF($A1985 ='Inflation Constants Table'!$E$1,E1985,E1985*(_xlfn.XLOOKUP($A1985,'Inflation Constants Table'!$A:$A,'Inflation Constants Table'!$B:$B,0))),0)</f>
        <v>0</v>
      </c>
      <c r="I1985" s="23">
        <f>ROUND(IF($A1985 ='Inflation Constants Table'!$E$1,F1985,F1985*(_xlfn.XLOOKUP($A1985,'Inflation Constants Table'!$A:$A,'Inflation Constants Table'!$B:$B,0))),0)</f>
        <v>0</v>
      </c>
      <c r="J1985" s="23">
        <f>ROUND(IF($A1985 ='Inflation Constants Table'!$E$1,G1985,G1985*(_xlfn.XLOOKUP($A1985,'Inflation Constants Table'!$A:$A,'Inflation Constants Table'!$B:$B,0))),0)</f>
        <v>0</v>
      </c>
      <c r="K1985" s="19">
        <f t="shared" si="92"/>
        <v>0</v>
      </c>
      <c r="L1985" s="73">
        <f>_xlfn.XLOOKUP(A1985,'SAPD GF as Pct of COSA GF'!A:A,'SAPD GF as Pct of COSA GF'!C:C)</f>
        <v>1610819494</v>
      </c>
      <c r="M1985" s="19">
        <f t="shared" si="93"/>
        <v>0</v>
      </c>
    </row>
    <row r="1986" spans="1:13">
      <c r="A1986">
        <v>2021</v>
      </c>
      <c r="B1986" s="25" t="s">
        <v>237</v>
      </c>
      <c r="C1986" s="25" t="s">
        <v>90</v>
      </c>
      <c r="D1986" s="25" t="s">
        <v>91</v>
      </c>
      <c r="F1986" s="65">
        <v>2030276</v>
      </c>
      <c r="G1986" s="65">
        <f t="shared" si="91"/>
        <v>2030276</v>
      </c>
      <c r="H1986" s="23">
        <f>ROUND(IF($A1986 ='Inflation Constants Table'!$E$1,E1986,E1986*(_xlfn.XLOOKUP($A1986,'Inflation Constants Table'!$A:$A,'Inflation Constants Table'!$B:$B,0))),0)</f>
        <v>0</v>
      </c>
      <c r="I1986" s="23">
        <f>ROUND(IF($A1986 ='Inflation Constants Table'!$E$1,F1986,F1986*(_xlfn.XLOOKUP($A1986,'Inflation Constants Table'!$A:$A,'Inflation Constants Table'!$B:$B,0))),0)</f>
        <v>2517542</v>
      </c>
      <c r="J1986" s="23">
        <f>ROUND(IF($A1986 ='Inflation Constants Table'!$E$1,G1986,G1986*(_xlfn.XLOOKUP($A1986,'Inflation Constants Table'!$A:$A,'Inflation Constants Table'!$B:$B,0))),0)</f>
        <v>2517542</v>
      </c>
      <c r="K1986" s="19">
        <f t="shared" si="92"/>
        <v>0</v>
      </c>
      <c r="L1986" s="73">
        <f>_xlfn.XLOOKUP(A1986,'SAPD GF as Pct of COSA GF'!A:A,'SAPD GF as Pct of COSA GF'!C:C)</f>
        <v>1596310579</v>
      </c>
      <c r="M1986" s="19">
        <f t="shared" si="93"/>
        <v>1.5771003670082173E-3</v>
      </c>
    </row>
    <row r="1987" spans="1:13">
      <c r="A1987">
        <v>2021</v>
      </c>
      <c r="B1987" s="25" t="s">
        <v>237</v>
      </c>
      <c r="C1987" s="25" t="s">
        <v>90</v>
      </c>
      <c r="D1987" s="25" t="s">
        <v>93</v>
      </c>
      <c r="F1987" s="65">
        <v>11402</v>
      </c>
      <c r="G1987" s="65">
        <f t="shared" ref="G1987:G2050" si="94">E1987+F1987</f>
        <v>11402</v>
      </c>
      <c r="H1987" s="23">
        <f>ROUND(IF($A1987 ='Inflation Constants Table'!$E$1,E1987,E1987*(_xlfn.XLOOKUP($A1987,'Inflation Constants Table'!$A:$A,'Inflation Constants Table'!$B:$B,0))),0)</f>
        <v>0</v>
      </c>
      <c r="I1987" s="23">
        <f>ROUND(IF($A1987 ='Inflation Constants Table'!$E$1,F1987,F1987*(_xlfn.XLOOKUP($A1987,'Inflation Constants Table'!$A:$A,'Inflation Constants Table'!$B:$B,0))),0)</f>
        <v>14138</v>
      </c>
      <c r="J1987" s="23">
        <f>ROUND(IF($A1987 ='Inflation Constants Table'!$E$1,G1987,G1987*(_xlfn.XLOOKUP($A1987,'Inflation Constants Table'!$A:$A,'Inflation Constants Table'!$B:$B,0))),0)</f>
        <v>14138</v>
      </c>
      <c r="K1987" s="19">
        <f t="shared" ref="K1987:K2050" si="95">IF(J1987 = 0, 0, H1987/J1987)</f>
        <v>0</v>
      </c>
      <c r="L1987" s="73">
        <f>_xlfn.XLOOKUP(A1987,'SAPD GF as Pct of COSA GF'!A:A,'SAPD GF as Pct of COSA GF'!C:C)</f>
        <v>1596310579</v>
      </c>
      <c r="M1987" s="19">
        <f t="shared" ref="M1987:M2050" si="96">J1987/L1987</f>
        <v>8.8566724959353913E-6</v>
      </c>
    </row>
    <row r="1988" spans="1:13">
      <c r="A1988">
        <v>2021</v>
      </c>
      <c r="B1988" s="25" t="s">
        <v>237</v>
      </c>
      <c r="C1988" s="25" t="s">
        <v>90</v>
      </c>
      <c r="D1988" s="25" t="s">
        <v>96</v>
      </c>
      <c r="F1988" s="65">
        <v>2400</v>
      </c>
      <c r="G1988" s="65">
        <f t="shared" si="94"/>
        <v>2400</v>
      </c>
      <c r="H1988" s="23">
        <f>ROUND(IF($A1988 ='Inflation Constants Table'!$E$1,E1988,E1988*(_xlfn.XLOOKUP($A1988,'Inflation Constants Table'!$A:$A,'Inflation Constants Table'!$B:$B,0))),0)</f>
        <v>0</v>
      </c>
      <c r="I1988" s="23">
        <f>ROUND(IF($A1988 ='Inflation Constants Table'!$E$1,F1988,F1988*(_xlfn.XLOOKUP($A1988,'Inflation Constants Table'!$A:$A,'Inflation Constants Table'!$B:$B,0))),0)</f>
        <v>2976</v>
      </c>
      <c r="J1988" s="23">
        <f>ROUND(IF($A1988 ='Inflation Constants Table'!$E$1,G1988,G1988*(_xlfn.XLOOKUP($A1988,'Inflation Constants Table'!$A:$A,'Inflation Constants Table'!$B:$B,0))),0)</f>
        <v>2976</v>
      </c>
      <c r="K1988" s="19">
        <f t="shared" si="95"/>
        <v>0</v>
      </c>
      <c r="L1988" s="73">
        <f>_xlfn.XLOOKUP(A1988,'SAPD GF as Pct of COSA GF'!A:A,'SAPD GF as Pct of COSA GF'!C:C)</f>
        <v>1596310579</v>
      </c>
      <c r="M1988" s="19">
        <f t="shared" si="96"/>
        <v>1.864298864613363E-6</v>
      </c>
    </row>
    <row r="1989" spans="1:13">
      <c r="A1989">
        <v>2021</v>
      </c>
      <c r="B1989" s="25" t="s">
        <v>237</v>
      </c>
      <c r="C1989" s="25" t="s">
        <v>90</v>
      </c>
      <c r="D1989" s="25" t="s">
        <v>100</v>
      </c>
      <c r="F1989" s="65">
        <v>155295</v>
      </c>
      <c r="G1989" s="65">
        <f t="shared" si="94"/>
        <v>155295</v>
      </c>
      <c r="H1989" s="23">
        <f>ROUND(IF($A1989 ='Inflation Constants Table'!$E$1,E1989,E1989*(_xlfn.XLOOKUP($A1989,'Inflation Constants Table'!$A:$A,'Inflation Constants Table'!$B:$B,0))),0)</f>
        <v>0</v>
      </c>
      <c r="I1989" s="23">
        <f>ROUND(IF($A1989 ='Inflation Constants Table'!$E$1,F1989,F1989*(_xlfn.XLOOKUP($A1989,'Inflation Constants Table'!$A:$A,'Inflation Constants Table'!$B:$B,0))),0)</f>
        <v>192566</v>
      </c>
      <c r="J1989" s="23">
        <f>ROUND(IF($A1989 ='Inflation Constants Table'!$E$1,G1989,G1989*(_xlfn.XLOOKUP($A1989,'Inflation Constants Table'!$A:$A,'Inflation Constants Table'!$B:$B,0))),0)</f>
        <v>192566</v>
      </c>
      <c r="K1989" s="19">
        <f t="shared" si="95"/>
        <v>0</v>
      </c>
      <c r="L1989" s="73">
        <f>_xlfn.XLOOKUP(A1989,'SAPD GF as Pct of COSA GF'!A:A,'SAPD GF as Pct of COSA GF'!C:C)</f>
        <v>1596310579</v>
      </c>
      <c r="M1989" s="19">
        <f t="shared" si="96"/>
        <v>1.206319136972906E-4</v>
      </c>
    </row>
    <row r="1990" spans="1:13">
      <c r="A1990">
        <v>2021</v>
      </c>
      <c r="B1990" s="25" t="s">
        <v>237</v>
      </c>
      <c r="C1990" s="25" t="s">
        <v>90</v>
      </c>
      <c r="D1990" s="25" t="s">
        <v>102</v>
      </c>
      <c r="F1990" s="65">
        <v>226</v>
      </c>
      <c r="G1990" s="65">
        <f t="shared" si="94"/>
        <v>226</v>
      </c>
      <c r="H1990" s="23">
        <f>ROUND(IF($A1990 ='Inflation Constants Table'!$E$1,E1990,E1990*(_xlfn.XLOOKUP($A1990,'Inflation Constants Table'!$A:$A,'Inflation Constants Table'!$B:$B,0))),0)</f>
        <v>0</v>
      </c>
      <c r="I1990" s="23">
        <f>ROUND(IF($A1990 ='Inflation Constants Table'!$E$1,F1990,F1990*(_xlfn.XLOOKUP($A1990,'Inflation Constants Table'!$A:$A,'Inflation Constants Table'!$B:$B,0))),0)</f>
        <v>280</v>
      </c>
      <c r="J1990" s="23">
        <f>ROUND(IF($A1990 ='Inflation Constants Table'!$E$1,G1990,G1990*(_xlfn.XLOOKUP($A1990,'Inflation Constants Table'!$A:$A,'Inflation Constants Table'!$B:$B,0))),0)</f>
        <v>280</v>
      </c>
      <c r="K1990" s="19">
        <f t="shared" si="95"/>
        <v>0</v>
      </c>
      <c r="L1990" s="73">
        <f>_xlfn.XLOOKUP(A1990,'SAPD GF as Pct of COSA GF'!A:A,'SAPD GF as Pct of COSA GF'!C:C)</f>
        <v>1596310579</v>
      </c>
      <c r="M1990" s="19">
        <f t="shared" si="96"/>
        <v>1.7540446306846156E-7</v>
      </c>
    </row>
    <row r="1991" spans="1:13">
      <c r="A1991">
        <v>2021</v>
      </c>
      <c r="B1991" s="25" t="s">
        <v>237</v>
      </c>
      <c r="C1991" s="25" t="s">
        <v>90</v>
      </c>
      <c r="D1991" s="25" t="s">
        <v>104</v>
      </c>
      <c r="F1991" s="65">
        <v>4369</v>
      </c>
      <c r="G1991" s="65">
        <f t="shared" si="94"/>
        <v>4369</v>
      </c>
      <c r="H1991" s="23">
        <f>ROUND(IF($A1991 ='Inflation Constants Table'!$E$1,E1991,E1991*(_xlfn.XLOOKUP($A1991,'Inflation Constants Table'!$A:$A,'Inflation Constants Table'!$B:$B,0))),0)</f>
        <v>0</v>
      </c>
      <c r="I1991" s="23">
        <f>ROUND(IF($A1991 ='Inflation Constants Table'!$E$1,F1991,F1991*(_xlfn.XLOOKUP($A1991,'Inflation Constants Table'!$A:$A,'Inflation Constants Table'!$B:$B,0))),0)</f>
        <v>5418</v>
      </c>
      <c r="J1991" s="23">
        <f>ROUND(IF($A1991 ='Inflation Constants Table'!$E$1,G1991,G1991*(_xlfn.XLOOKUP($A1991,'Inflation Constants Table'!$A:$A,'Inflation Constants Table'!$B:$B,0))),0)</f>
        <v>5418</v>
      </c>
      <c r="K1991" s="19">
        <f t="shared" si="95"/>
        <v>0</v>
      </c>
      <c r="L1991" s="73">
        <f>_xlfn.XLOOKUP(A1991,'SAPD GF as Pct of COSA GF'!A:A,'SAPD GF as Pct of COSA GF'!C:C)</f>
        <v>1596310579</v>
      </c>
      <c r="M1991" s="19">
        <f t="shared" si="96"/>
        <v>3.3940763603747312E-6</v>
      </c>
    </row>
    <row r="1992" spans="1:13">
      <c r="A1992">
        <v>2021</v>
      </c>
      <c r="B1992" s="25" t="s">
        <v>237</v>
      </c>
      <c r="C1992" s="25" t="s">
        <v>90</v>
      </c>
      <c r="D1992" s="25" t="s">
        <v>122</v>
      </c>
      <c r="F1992" s="65">
        <v>27787</v>
      </c>
      <c r="G1992" s="65">
        <f t="shared" si="94"/>
        <v>27787</v>
      </c>
      <c r="H1992" s="23">
        <f>ROUND(IF($A1992 ='Inflation Constants Table'!$E$1,E1992,E1992*(_xlfn.XLOOKUP($A1992,'Inflation Constants Table'!$A:$A,'Inflation Constants Table'!$B:$B,0))),0)</f>
        <v>0</v>
      </c>
      <c r="I1992" s="23">
        <f>ROUND(IF($A1992 ='Inflation Constants Table'!$E$1,F1992,F1992*(_xlfn.XLOOKUP($A1992,'Inflation Constants Table'!$A:$A,'Inflation Constants Table'!$B:$B,0))),0)</f>
        <v>34456</v>
      </c>
      <c r="J1992" s="23">
        <f>ROUND(IF($A1992 ='Inflation Constants Table'!$E$1,G1992,G1992*(_xlfn.XLOOKUP($A1992,'Inflation Constants Table'!$A:$A,'Inflation Constants Table'!$B:$B,0))),0)</f>
        <v>34456</v>
      </c>
      <c r="K1992" s="19">
        <f t="shared" si="95"/>
        <v>0</v>
      </c>
      <c r="L1992" s="73">
        <f>_xlfn.XLOOKUP(A1992,'SAPD GF as Pct of COSA GF'!A:A,'SAPD GF as Pct of COSA GF'!C:C)</f>
        <v>1596310579</v>
      </c>
      <c r="M1992" s="19">
        <f t="shared" si="96"/>
        <v>2.1584772069596114E-5</v>
      </c>
    </row>
    <row r="1993" spans="1:13">
      <c r="A1993">
        <v>2021</v>
      </c>
      <c r="B1993" s="25" t="s">
        <v>237</v>
      </c>
      <c r="C1993" s="25" t="s">
        <v>90</v>
      </c>
      <c r="D1993" s="25" t="s">
        <v>126</v>
      </c>
      <c r="F1993" s="65">
        <v>46728</v>
      </c>
      <c r="G1993" s="65">
        <f t="shared" si="94"/>
        <v>46728</v>
      </c>
      <c r="H1993" s="23">
        <f>ROUND(IF($A1993 ='Inflation Constants Table'!$E$1,E1993,E1993*(_xlfn.XLOOKUP($A1993,'Inflation Constants Table'!$A:$A,'Inflation Constants Table'!$B:$B,0))),0)</f>
        <v>0</v>
      </c>
      <c r="I1993" s="23">
        <f>ROUND(IF($A1993 ='Inflation Constants Table'!$E$1,F1993,F1993*(_xlfn.XLOOKUP($A1993,'Inflation Constants Table'!$A:$A,'Inflation Constants Table'!$B:$B,0))),0)</f>
        <v>57943</v>
      </c>
      <c r="J1993" s="23">
        <f>ROUND(IF($A1993 ='Inflation Constants Table'!$E$1,G1993,G1993*(_xlfn.XLOOKUP($A1993,'Inflation Constants Table'!$A:$A,'Inflation Constants Table'!$B:$B,0))),0)</f>
        <v>57943</v>
      </c>
      <c r="K1993" s="19">
        <f t="shared" si="95"/>
        <v>0</v>
      </c>
      <c r="L1993" s="73">
        <f>_xlfn.XLOOKUP(A1993,'SAPD GF as Pct of COSA GF'!A:A,'SAPD GF as Pct of COSA GF'!C:C)</f>
        <v>1596310579</v>
      </c>
      <c r="M1993" s="19">
        <f t="shared" si="96"/>
        <v>3.6298074298485242E-5</v>
      </c>
    </row>
    <row r="1994" spans="1:13">
      <c r="A1994">
        <v>2021</v>
      </c>
      <c r="B1994" s="25" t="s">
        <v>237</v>
      </c>
      <c r="C1994" s="25" t="s">
        <v>90</v>
      </c>
      <c r="D1994" s="25" t="s">
        <v>127</v>
      </c>
      <c r="F1994" s="65">
        <v>7774</v>
      </c>
      <c r="G1994" s="65">
        <f t="shared" si="94"/>
        <v>7774</v>
      </c>
      <c r="H1994" s="23">
        <f>ROUND(IF($A1994 ='Inflation Constants Table'!$E$1,E1994,E1994*(_xlfn.XLOOKUP($A1994,'Inflation Constants Table'!$A:$A,'Inflation Constants Table'!$B:$B,0))),0)</f>
        <v>0</v>
      </c>
      <c r="I1994" s="23">
        <f>ROUND(IF($A1994 ='Inflation Constants Table'!$E$1,F1994,F1994*(_xlfn.XLOOKUP($A1994,'Inflation Constants Table'!$A:$A,'Inflation Constants Table'!$B:$B,0))),0)</f>
        <v>9640</v>
      </c>
      <c r="J1994" s="23">
        <f>ROUND(IF($A1994 ='Inflation Constants Table'!$E$1,G1994,G1994*(_xlfn.XLOOKUP($A1994,'Inflation Constants Table'!$A:$A,'Inflation Constants Table'!$B:$B,0))),0)</f>
        <v>9640</v>
      </c>
      <c r="K1994" s="19">
        <f t="shared" si="95"/>
        <v>0</v>
      </c>
      <c r="L1994" s="73">
        <f>_xlfn.XLOOKUP(A1994,'SAPD GF as Pct of COSA GF'!A:A,'SAPD GF as Pct of COSA GF'!C:C)</f>
        <v>1596310579</v>
      </c>
      <c r="M1994" s="19">
        <f t="shared" si="96"/>
        <v>6.0389250856427482E-6</v>
      </c>
    </row>
    <row r="1995" spans="1:13">
      <c r="A1995">
        <v>2021</v>
      </c>
      <c r="B1995" s="25" t="s">
        <v>237</v>
      </c>
      <c r="C1995" s="25" t="s">
        <v>90</v>
      </c>
      <c r="D1995" s="25" t="s">
        <v>129</v>
      </c>
      <c r="F1995" s="65">
        <v>-315371</v>
      </c>
      <c r="G1995" s="65">
        <f t="shared" si="94"/>
        <v>-315371</v>
      </c>
      <c r="H1995" s="23">
        <f>ROUND(IF($A1995 ='Inflation Constants Table'!$E$1,E1995,E1995*(_xlfn.XLOOKUP($A1995,'Inflation Constants Table'!$A:$A,'Inflation Constants Table'!$B:$B,0))),0)</f>
        <v>0</v>
      </c>
      <c r="I1995" s="23">
        <f>ROUND(IF($A1995 ='Inflation Constants Table'!$E$1,F1995,F1995*(_xlfn.XLOOKUP($A1995,'Inflation Constants Table'!$A:$A,'Inflation Constants Table'!$B:$B,0))),0)</f>
        <v>-391060</v>
      </c>
      <c r="J1995" s="23">
        <f>ROUND(IF($A1995 ='Inflation Constants Table'!$E$1,G1995,G1995*(_xlfn.XLOOKUP($A1995,'Inflation Constants Table'!$A:$A,'Inflation Constants Table'!$B:$B,0))),0)</f>
        <v>-391060</v>
      </c>
      <c r="K1995" s="19">
        <f t="shared" si="95"/>
        <v>0</v>
      </c>
      <c r="L1995" s="73">
        <f>_xlfn.XLOOKUP(A1995,'SAPD GF as Pct of COSA GF'!A:A,'SAPD GF as Pct of COSA GF'!C:C)</f>
        <v>1596310579</v>
      </c>
      <c r="M1995" s="19">
        <f t="shared" si="96"/>
        <v>-2.4497739045554491E-4</v>
      </c>
    </row>
    <row r="1996" spans="1:13">
      <c r="A1996">
        <v>2021</v>
      </c>
      <c r="B1996" s="25" t="s">
        <v>237</v>
      </c>
      <c r="C1996" s="25" t="s">
        <v>90</v>
      </c>
      <c r="D1996" s="25" t="s">
        <v>128</v>
      </c>
      <c r="F1996" s="65">
        <v>0</v>
      </c>
      <c r="G1996" s="65">
        <f t="shared" si="94"/>
        <v>0</v>
      </c>
      <c r="H1996" s="23">
        <f>ROUND(IF($A1996 ='Inflation Constants Table'!$E$1,E1996,E1996*(_xlfn.XLOOKUP($A1996,'Inflation Constants Table'!$A:$A,'Inflation Constants Table'!$B:$B,0))),0)</f>
        <v>0</v>
      </c>
      <c r="I1996" s="23">
        <f>ROUND(IF($A1996 ='Inflation Constants Table'!$E$1,F1996,F1996*(_xlfn.XLOOKUP($A1996,'Inflation Constants Table'!$A:$A,'Inflation Constants Table'!$B:$B,0))),0)</f>
        <v>0</v>
      </c>
      <c r="J1996" s="23">
        <f>ROUND(IF($A1996 ='Inflation Constants Table'!$E$1,G1996,G1996*(_xlfn.XLOOKUP($A1996,'Inflation Constants Table'!$A:$A,'Inflation Constants Table'!$B:$B,0))),0)</f>
        <v>0</v>
      </c>
      <c r="K1996" s="19">
        <f t="shared" si="95"/>
        <v>0</v>
      </c>
      <c r="L1996" s="73">
        <f>_xlfn.XLOOKUP(A1996,'SAPD GF as Pct of COSA GF'!A:A,'SAPD GF as Pct of COSA GF'!C:C)</f>
        <v>1596310579</v>
      </c>
      <c r="M1996" s="19">
        <f t="shared" si="96"/>
        <v>0</v>
      </c>
    </row>
    <row r="1997" spans="1:13">
      <c r="A1997">
        <v>2021</v>
      </c>
      <c r="B1997" s="25" t="s">
        <v>237</v>
      </c>
      <c r="C1997" s="25" t="s">
        <v>130</v>
      </c>
      <c r="D1997" s="25" t="s">
        <v>140</v>
      </c>
      <c r="F1997" s="65">
        <v>626</v>
      </c>
      <c r="G1997" s="65">
        <f t="shared" si="94"/>
        <v>626</v>
      </c>
      <c r="H1997" s="23">
        <f>ROUND(IF($A1997 ='Inflation Constants Table'!$E$1,E1997,E1997*(_xlfn.XLOOKUP($A1997,'Inflation Constants Table'!$A:$A,'Inflation Constants Table'!$B:$B,0))),0)</f>
        <v>0</v>
      </c>
      <c r="I1997" s="23">
        <f>ROUND(IF($A1997 ='Inflation Constants Table'!$E$1,F1997,F1997*(_xlfn.XLOOKUP($A1997,'Inflation Constants Table'!$A:$A,'Inflation Constants Table'!$B:$B,0))),0)</f>
        <v>776</v>
      </c>
      <c r="J1997" s="23">
        <f>ROUND(IF($A1997 ='Inflation Constants Table'!$E$1,G1997,G1997*(_xlfn.XLOOKUP($A1997,'Inflation Constants Table'!$A:$A,'Inflation Constants Table'!$B:$B,0))),0)</f>
        <v>776</v>
      </c>
      <c r="K1997" s="19">
        <f t="shared" si="95"/>
        <v>0</v>
      </c>
      <c r="L1997" s="73">
        <f>_xlfn.XLOOKUP(A1997,'SAPD GF as Pct of COSA GF'!A:A,'SAPD GF as Pct of COSA GF'!C:C)</f>
        <v>1596310579</v>
      </c>
      <c r="M1997" s="19">
        <f t="shared" si="96"/>
        <v>4.8612094050402202E-7</v>
      </c>
    </row>
    <row r="1998" spans="1:13">
      <c r="A1998">
        <v>2021</v>
      </c>
      <c r="B1998" s="25" t="s">
        <v>237</v>
      </c>
      <c r="C1998" s="25" t="s">
        <v>130</v>
      </c>
      <c r="D1998" s="25" t="s">
        <v>143</v>
      </c>
      <c r="F1998" s="65">
        <v>15000</v>
      </c>
      <c r="G1998" s="65">
        <f t="shared" si="94"/>
        <v>15000</v>
      </c>
      <c r="H1998" s="23">
        <f>ROUND(IF($A1998 ='Inflation Constants Table'!$E$1,E1998,E1998*(_xlfn.XLOOKUP($A1998,'Inflation Constants Table'!$A:$A,'Inflation Constants Table'!$B:$B,0))),0)</f>
        <v>0</v>
      </c>
      <c r="I1998" s="23">
        <f>ROUND(IF($A1998 ='Inflation Constants Table'!$E$1,F1998,F1998*(_xlfn.XLOOKUP($A1998,'Inflation Constants Table'!$A:$A,'Inflation Constants Table'!$B:$B,0))),0)</f>
        <v>18600</v>
      </c>
      <c r="J1998" s="23">
        <f>ROUND(IF($A1998 ='Inflation Constants Table'!$E$1,G1998,G1998*(_xlfn.XLOOKUP($A1998,'Inflation Constants Table'!$A:$A,'Inflation Constants Table'!$B:$B,0))),0)</f>
        <v>18600</v>
      </c>
      <c r="K1998" s="19">
        <f t="shared" si="95"/>
        <v>0</v>
      </c>
      <c r="L1998" s="73">
        <f>_xlfn.XLOOKUP(A1998,'SAPD GF as Pct of COSA GF'!A:A,'SAPD GF as Pct of COSA GF'!C:C)</f>
        <v>1596310579</v>
      </c>
      <c r="M1998" s="19">
        <f t="shared" si="96"/>
        <v>1.1651867903833519E-5</v>
      </c>
    </row>
    <row r="1999" spans="1:13">
      <c r="A1999">
        <v>2021</v>
      </c>
      <c r="B1999" s="25" t="s">
        <v>237</v>
      </c>
      <c r="C1999" s="25" t="s">
        <v>130</v>
      </c>
      <c r="D1999" s="25" t="s">
        <v>144</v>
      </c>
      <c r="F1999" s="65">
        <v>659</v>
      </c>
      <c r="G1999" s="65">
        <f t="shared" si="94"/>
        <v>659</v>
      </c>
      <c r="H1999" s="23">
        <f>ROUND(IF($A1999 ='Inflation Constants Table'!$E$1,E1999,E1999*(_xlfn.XLOOKUP($A1999,'Inflation Constants Table'!$A:$A,'Inflation Constants Table'!$B:$B,0))),0)</f>
        <v>0</v>
      </c>
      <c r="I1999" s="23">
        <f>ROUND(IF($A1999 ='Inflation Constants Table'!$E$1,F1999,F1999*(_xlfn.XLOOKUP($A1999,'Inflation Constants Table'!$A:$A,'Inflation Constants Table'!$B:$B,0))),0)</f>
        <v>817</v>
      </c>
      <c r="J1999" s="23">
        <f>ROUND(IF($A1999 ='Inflation Constants Table'!$E$1,G1999,G1999*(_xlfn.XLOOKUP($A1999,'Inflation Constants Table'!$A:$A,'Inflation Constants Table'!$B:$B,0))),0)</f>
        <v>817</v>
      </c>
      <c r="K1999" s="19">
        <f t="shared" si="95"/>
        <v>0</v>
      </c>
      <c r="L1999" s="73">
        <f>_xlfn.XLOOKUP(A1999,'SAPD GF as Pct of COSA GF'!A:A,'SAPD GF as Pct of COSA GF'!C:C)</f>
        <v>1596310579</v>
      </c>
      <c r="M1999" s="19">
        <f t="shared" si="96"/>
        <v>5.1180516545333247E-7</v>
      </c>
    </row>
    <row r="2000" spans="1:13">
      <c r="A2000">
        <v>2021</v>
      </c>
      <c r="B2000" s="25" t="s">
        <v>237</v>
      </c>
      <c r="C2000" s="25" t="s">
        <v>130</v>
      </c>
      <c r="D2000" s="25" t="s">
        <v>152</v>
      </c>
      <c r="F2000" s="65">
        <v>2169</v>
      </c>
      <c r="G2000" s="65">
        <f t="shared" si="94"/>
        <v>2169</v>
      </c>
      <c r="H2000" s="23">
        <f>ROUND(IF($A2000 ='Inflation Constants Table'!$E$1,E2000,E2000*(_xlfn.XLOOKUP($A2000,'Inflation Constants Table'!$A:$A,'Inflation Constants Table'!$B:$B,0))),0)</f>
        <v>0</v>
      </c>
      <c r="I2000" s="23">
        <f>ROUND(IF($A2000 ='Inflation Constants Table'!$E$1,F2000,F2000*(_xlfn.XLOOKUP($A2000,'Inflation Constants Table'!$A:$A,'Inflation Constants Table'!$B:$B,0))),0)</f>
        <v>2690</v>
      </c>
      <c r="J2000" s="23">
        <f>ROUND(IF($A2000 ='Inflation Constants Table'!$E$1,G2000,G2000*(_xlfn.XLOOKUP($A2000,'Inflation Constants Table'!$A:$A,'Inflation Constants Table'!$B:$B,0))),0)</f>
        <v>2690</v>
      </c>
      <c r="K2000" s="19">
        <f t="shared" si="95"/>
        <v>0</v>
      </c>
      <c r="L2000" s="73">
        <f>_xlfn.XLOOKUP(A2000,'SAPD GF as Pct of COSA GF'!A:A,'SAPD GF as Pct of COSA GF'!C:C)</f>
        <v>1596310579</v>
      </c>
      <c r="M2000" s="19">
        <f t="shared" si="96"/>
        <v>1.6851357344791485E-6</v>
      </c>
    </row>
    <row r="2001" spans="1:13">
      <c r="A2001">
        <v>2021</v>
      </c>
      <c r="B2001" s="25" t="s">
        <v>237</v>
      </c>
      <c r="C2001" s="25" t="s">
        <v>159</v>
      </c>
      <c r="D2001" s="25" t="s">
        <v>164</v>
      </c>
      <c r="F2001" s="65">
        <v>1000</v>
      </c>
      <c r="G2001" s="65">
        <f t="shared" si="94"/>
        <v>1000</v>
      </c>
      <c r="H2001" s="23">
        <f>ROUND(IF($A2001 ='Inflation Constants Table'!$E$1,E2001,E2001*(_xlfn.XLOOKUP($A2001,'Inflation Constants Table'!$A:$A,'Inflation Constants Table'!$B:$B,0))),0)</f>
        <v>0</v>
      </c>
      <c r="I2001" s="23">
        <f>ROUND(IF($A2001 ='Inflation Constants Table'!$E$1,F2001,F2001*(_xlfn.XLOOKUP($A2001,'Inflation Constants Table'!$A:$A,'Inflation Constants Table'!$B:$B,0))),0)</f>
        <v>1240</v>
      </c>
      <c r="J2001" s="23">
        <f>ROUND(IF($A2001 ='Inflation Constants Table'!$E$1,G2001,G2001*(_xlfn.XLOOKUP($A2001,'Inflation Constants Table'!$A:$A,'Inflation Constants Table'!$B:$B,0))),0)</f>
        <v>1240</v>
      </c>
      <c r="K2001" s="19">
        <f t="shared" si="95"/>
        <v>0</v>
      </c>
      <c r="L2001" s="73">
        <f>_xlfn.XLOOKUP(A2001,'SAPD GF as Pct of COSA GF'!A:A,'SAPD GF as Pct of COSA GF'!C:C)</f>
        <v>1596310579</v>
      </c>
      <c r="M2001" s="19">
        <f t="shared" si="96"/>
        <v>7.7679119358890119E-7</v>
      </c>
    </row>
    <row r="2002" spans="1:13">
      <c r="A2002">
        <v>2021</v>
      </c>
      <c r="B2002" s="25" t="s">
        <v>237</v>
      </c>
      <c r="C2002" s="25" t="s">
        <v>159</v>
      </c>
      <c r="D2002" s="25" t="s">
        <v>166</v>
      </c>
      <c r="F2002" s="65">
        <v>14336</v>
      </c>
      <c r="G2002" s="65">
        <f t="shared" si="94"/>
        <v>14336</v>
      </c>
      <c r="H2002" s="23">
        <f>ROUND(IF($A2002 ='Inflation Constants Table'!$E$1,E2002,E2002*(_xlfn.XLOOKUP($A2002,'Inflation Constants Table'!$A:$A,'Inflation Constants Table'!$B:$B,0))),0)</f>
        <v>0</v>
      </c>
      <c r="I2002" s="23">
        <f>ROUND(IF($A2002 ='Inflation Constants Table'!$E$1,F2002,F2002*(_xlfn.XLOOKUP($A2002,'Inflation Constants Table'!$A:$A,'Inflation Constants Table'!$B:$B,0))),0)</f>
        <v>17777</v>
      </c>
      <c r="J2002" s="23">
        <f>ROUND(IF($A2002 ='Inflation Constants Table'!$E$1,G2002,G2002*(_xlfn.XLOOKUP($A2002,'Inflation Constants Table'!$A:$A,'Inflation Constants Table'!$B:$B,0))),0)</f>
        <v>17777</v>
      </c>
      <c r="K2002" s="19">
        <f t="shared" si="95"/>
        <v>0</v>
      </c>
      <c r="L2002" s="73">
        <f>_xlfn.XLOOKUP(A2002,'SAPD GF as Pct of COSA GF'!A:A,'SAPD GF as Pct of COSA GF'!C:C)</f>
        <v>1596310579</v>
      </c>
      <c r="M2002" s="19">
        <f t="shared" si="96"/>
        <v>1.1136304071314433E-5</v>
      </c>
    </row>
    <row r="2003" spans="1:13">
      <c r="A2003">
        <v>2021</v>
      </c>
      <c r="B2003" s="25" t="s">
        <v>237</v>
      </c>
      <c r="C2003" s="25" t="s">
        <v>159</v>
      </c>
      <c r="D2003" s="25" t="s">
        <v>172</v>
      </c>
      <c r="F2003" s="65">
        <v>2713</v>
      </c>
      <c r="G2003" s="65">
        <f t="shared" si="94"/>
        <v>2713</v>
      </c>
      <c r="H2003" s="23">
        <f>ROUND(IF($A2003 ='Inflation Constants Table'!$E$1,E2003,E2003*(_xlfn.XLOOKUP($A2003,'Inflation Constants Table'!$A:$A,'Inflation Constants Table'!$B:$B,0))),0)</f>
        <v>0</v>
      </c>
      <c r="I2003" s="23">
        <f>ROUND(IF($A2003 ='Inflation Constants Table'!$E$1,F2003,F2003*(_xlfn.XLOOKUP($A2003,'Inflation Constants Table'!$A:$A,'Inflation Constants Table'!$B:$B,0))),0)</f>
        <v>3364</v>
      </c>
      <c r="J2003" s="23">
        <f>ROUND(IF($A2003 ='Inflation Constants Table'!$E$1,G2003,G2003*(_xlfn.XLOOKUP($A2003,'Inflation Constants Table'!$A:$A,'Inflation Constants Table'!$B:$B,0))),0)</f>
        <v>3364</v>
      </c>
      <c r="K2003" s="19">
        <f t="shared" si="95"/>
        <v>0</v>
      </c>
      <c r="L2003" s="73">
        <f>_xlfn.XLOOKUP(A2003,'SAPD GF as Pct of COSA GF'!A:A,'SAPD GF as Pct of COSA GF'!C:C)</f>
        <v>1596310579</v>
      </c>
      <c r="M2003" s="19">
        <f t="shared" si="96"/>
        <v>2.1073593348653738E-6</v>
      </c>
    </row>
    <row r="2004" spans="1:13">
      <c r="A2004">
        <v>2021</v>
      </c>
      <c r="B2004" s="25" t="s">
        <v>237</v>
      </c>
      <c r="C2004" s="25" t="s">
        <v>177</v>
      </c>
      <c r="D2004" s="25" t="s">
        <v>180</v>
      </c>
      <c r="F2004" s="65">
        <v>348</v>
      </c>
      <c r="G2004" s="65">
        <f t="shared" si="94"/>
        <v>348</v>
      </c>
      <c r="H2004" s="23">
        <f>ROUND(IF($A2004 ='Inflation Constants Table'!$E$1,E2004,E2004*(_xlfn.XLOOKUP($A2004,'Inflation Constants Table'!$A:$A,'Inflation Constants Table'!$B:$B,0))),0)</f>
        <v>0</v>
      </c>
      <c r="I2004" s="23">
        <f>ROUND(IF($A2004 ='Inflation Constants Table'!$E$1,F2004,F2004*(_xlfn.XLOOKUP($A2004,'Inflation Constants Table'!$A:$A,'Inflation Constants Table'!$B:$B,0))),0)</f>
        <v>432</v>
      </c>
      <c r="J2004" s="23">
        <f>ROUND(IF($A2004 ='Inflation Constants Table'!$E$1,G2004,G2004*(_xlfn.XLOOKUP($A2004,'Inflation Constants Table'!$A:$A,'Inflation Constants Table'!$B:$B,0))),0)</f>
        <v>432</v>
      </c>
      <c r="K2004" s="19">
        <f t="shared" si="95"/>
        <v>0</v>
      </c>
      <c r="L2004" s="73">
        <f>_xlfn.XLOOKUP(A2004,'SAPD GF as Pct of COSA GF'!A:A,'SAPD GF as Pct of COSA GF'!C:C)</f>
        <v>1596310579</v>
      </c>
      <c r="M2004" s="19">
        <f t="shared" si="96"/>
        <v>2.7062402873419786E-7</v>
      </c>
    </row>
    <row r="2005" spans="1:13">
      <c r="A2005">
        <v>2021</v>
      </c>
      <c r="B2005" s="25" t="s">
        <v>237</v>
      </c>
      <c r="C2005" s="25" t="s">
        <v>177</v>
      </c>
      <c r="D2005" s="25" t="s">
        <v>213</v>
      </c>
      <c r="F2005" s="65">
        <v>974</v>
      </c>
      <c r="G2005" s="65">
        <f t="shared" si="94"/>
        <v>974</v>
      </c>
      <c r="H2005" s="23">
        <f>ROUND(IF($A2005 ='Inflation Constants Table'!$E$1,E2005,E2005*(_xlfn.XLOOKUP($A2005,'Inflation Constants Table'!$A:$A,'Inflation Constants Table'!$B:$B,0))),0)</f>
        <v>0</v>
      </c>
      <c r="I2005" s="23">
        <f>ROUND(IF($A2005 ='Inflation Constants Table'!$E$1,F2005,F2005*(_xlfn.XLOOKUP($A2005,'Inflation Constants Table'!$A:$A,'Inflation Constants Table'!$B:$B,0))),0)</f>
        <v>1208</v>
      </c>
      <c r="J2005" s="23">
        <f>ROUND(IF($A2005 ='Inflation Constants Table'!$E$1,G2005,G2005*(_xlfn.XLOOKUP($A2005,'Inflation Constants Table'!$A:$A,'Inflation Constants Table'!$B:$B,0))),0)</f>
        <v>1208</v>
      </c>
      <c r="K2005" s="19">
        <f t="shared" si="95"/>
        <v>0</v>
      </c>
      <c r="L2005" s="73">
        <f>_xlfn.XLOOKUP(A2005,'SAPD GF as Pct of COSA GF'!A:A,'SAPD GF as Pct of COSA GF'!C:C)</f>
        <v>1596310579</v>
      </c>
      <c r="M2005" s="19">
        <f t="shared" si="96"/>
        <v>7.5674496923821993E-7</v>
      </c>
    </row>
    <row r="2006" spans="1:13">
      <c r="A2006">
        <v>2021</v>
      </c>
      <c r="B2006" s="25" t="s">
        <v>237</v>
      </c>
      <c r="C2006" s="25" t="s">
        <v>177</v>
      </c>
      <c r="D2006" s="25" t="s">
        <v>182</v>
      </c>
      <c r="F2006" s="65">
        <v>2060</v>
      </c>
      <c r="G2006" s="65">
        <f t="shared" si="94"/>
        <v>2060</v>
      </c>
      <c r="H2006" s="23">
        <f>ROUND(IF($A2006 ='Inflation Constants Table'!$E$1,E2006,E2006*(_xlfn.XLOOKUP($A2006,'Inflation Constants Table'!$A:$A,'Inflation Constants Table'!$B:$B,0))),0)</f>
        <v>0</v>
      </c>
      <c r="I2006" s="23">
        <f>ROUND(IF($A2006 ='Inflation Constants Table'!$E$1,F2006,F2006*(_xlfn.XLOOKUP($A2006,'Inflation Constants Table'!$A:$A,'Inflation Constants Table'!$B:$B,0))),0)</f>
        <v>2554</v>
      </c>
      <c r="J2006" s="23">
        <f>ROUND(IF($A2006 ='Inflation Constants Table'!$E$1,G2006,G2006*(_xlfn.XLOOKUP($A2006,'Inflation Constants Table'!$A:$A,'Inflation Constants Table'!$B:$B,0))),0)</f>
        <v>2554</v>
      </c>
      <c r="K2006" s="19">
        <f t="shared" si="95"/>
        <v>0</v>
      </c>
      <c r="L2006" s="73">
        <f>_xlfn.XLOOKUP(A2006,'SAPD GF as Pct of COSA GF'!A:A,'SAPD GF as Pct of COSA GF'!C:C)</f>
        <v>1596310579</v>
      </c>
      <c r="M2006" s="19">
        <f t="shared" si="96"/>
        <v>1.5999392809887531E-6</v>
      </c>
    </row>
    <row r="2007" spans="1:13">
      <c r="A2007">
        <v>2021</v>
      </c>
      <c r="B2007" s="25" t="s">
        <v>237</v>
      </c>
      <c r="C2007" s="25" t="s">
        <v>177</v>
      </c>
      <c r="D2007" s="25" t="s">
        <v>185</v>
      </c>
      <c r="F2007" s="65">
        <v>14875</v>
      </c>
      <c r="G2007" s="65">
        <f t="shared" si="94"/>
        <v>14875</v>
      </c>
      <c r="H2007" s="23">
        <f>ROUND(IF($A2007 ='Inflation Constants Table'!$E$1,E2007,E2007*(_xlfn.XLOOKUP($A2007,'Inflation Constants Table'!$A:$A,'Inflation Constants Table'!$B:$B,0))),0)</f>
        <v>0</v>
      </c>
      <c r="I2007" s="23">
        <f>ROUND(IF($A2007 ='Inflation Constants Table'!$E$1,F2007,F2007*(_xlfn.XLOOKUP($A2007,'Inflation Constants Table'!$A:$A,'Inflation Constants Table'!$B:$B,0))),0)</f>
        <v>18445</v>
      </c>
      <c r="J2007" s="23">
        <f>ROUND(IF($A2007 ='Inflation Constants Table'!$E$1,G2007,G2007*(_xlfn.XLOOKUP($A2007,'Inflation Constants Table'!$A:$A,'Inflation Constants Table'!$B:$B,0))),0)</f>
        <v>18445</v>
      </c>
      <c r="K2007" s="19">
        <f t="shared" si="95"/>
        <v>0</v>
      </c>
      <c r="L2007" s="73">
        <f>_xlfn.XLOOKUP(A2007,'SAPD GF as Pct of COSA GF'!A:A,'SAPD GF as Pct of COSA GF'!C:C)</f>
        <v>1596310579</v>
      </c>
      <c r="M2007" s="19">
        <f t="shared" si="96"/>
        <v>1.1554769004634905E-5</v>
      </c>
    </row>
    <row r="2008" spans="1:13">
      <c r="A2008">
        <v>2021</v>
      </c>
      <c r="B2008" s="25" t="s">
        <v>237</v>
      </c>
      <c r="C2008" s="25" t="s">
        <v>177</v>
      </c>
      <c r="D2008" s="25" t="s">
        <v>193</v>
      </c>
      <c r="F2008" s="65">
        <v>25762</v>
      </c>
      <c r="G2008" s="65">
        <f t="shared" si="94"/>
        <v>25762</v>
      </c>
      <c r="H2008" s="23">
        <f>ROUND(IF($A2008 ='Inflation Constants Table'!$E$1,E2008,E2008*(_xlfn.XLOOKUP($A2008,'Inflation Constants Table'!$A:$A,'Inflation Constants Table'!$B:$B,0))),0)</f>
        <v>0</v>
      </c>
      <c r="I2008" s="23">
        <f>ROUND(IF($A2008 ='Inflation Constants Table'!$E$1,F2008,F2008*(_xlfn.XLOOKUP($A2008,'Inflation Constants Table'!$A:$A,'Inflation Constants Table'!$B:$B,0))),0)</f>
        <v>31945</v>
      </c>
      <c r="J2008" s="23">
        <f>ROUND(IF($A2008 ='Inflation Constants Table'!$E$1,G2008,G2008*(_xlfn.XLOOKUP($A2008,'Inflation Constants Table'!$A:$A,'Inflation Constants Table'!$B:$B,0))),0)</f>
        <v>31945</v>
      </c>
      <c r="K2008" s="19">
        <f t="shared" si="95"/>
        <v>0</v>
      </c>
      <c r="L2008" s="73">
        <f>_xlfn.XLOOKUP(A2008,'SAPD GF as Pct of COSA GF'!A:A,'SAPD GF as Pct of COSA GF'!C:C)</f>
        <v>1596310579</v>
      </c>
      <c r="M2008" s="19">
        <f t="shared" si="96"/>
        <v>2.0011769902578589E-5</v>
      </c>
    </row>
    <row r="2009" spans="1:13">
      <c r="A2009">
        <v>2021</v>
      </c>
      <c r="B2009" s="25" t="s">
        <v>237</v>
      </c>
      <c r="C2009" s="25" t="s">
        <v>177</v>
      </c>
      <c r="D2009" s="25" t="s">
        <v>195</v>
      </c>
      <c r="F2009" s="65">
        <v>32654</v>
      </c>
      <c r="G2009" s="65">
        <f t="shared" si="94"/>
        <v>32654</v>
      </c>
      <c r="H2009" s="23">
        <f>ROUND(IF($A2009 ='Inflation Constants Table'!$E$1,E2009,E2009*(_xlfn.XLOOKUP($A2009,'Inflation Constants Table'!$A:$A,'Inflation Constants Table'!$B:$B,0))),0)</f>
        <v>0</v>
      </c>
      <c r="I2009" s="23">
        <f>ROUND(IF($A2009 ='Inflation Constants Table'!$E$1,F2009,F2009*(_xlfn.XLOOKUP($A2009,'Inflation Constants Table'!$A:$A,'Inflation Constants Table'!$B:$B,0))),0)</f>
        <v>40491</v>
      </c>
      <c r="J2009" s="23">
        <f>ROUND(IF($A2009 ='Inflation Constants Table'!$E$1,G2009,G2009*(_xlfn.XLOOKUP($A2009,'Inflation Constants Table'!$A:$A,'Inflation Constants Table'!$B:$B,0))),0)</f>
        <v>40491</v>
      </c>
      <c r="K2009" s="19">
        <f t="shared" si="95"/>
        <v>0</v>
      </c>
      <c r="L2009" s="73">
        <f>_xlfn.XLOOKUP(A2009,'SAPD GF as Pct of COSA GF'!A:A,'SAPD GF as Pct of COSA GF'!C:C)</f>
        <v>1596310579</v>
      </c>
      <c r="M2009" s="19">
        <f t="shared" si="96"/>
        <v>2.5365364693232419E-5</v>
      </c>
    </row>
    <row r="2010" spans="1:13">
      <c r="A2010">
        <v>2021</v>
      </c>
      <c r="B2010" s="25" t="s">
        <v>237</v>
      </c>
      <c r="C2010" s="25" t="s">
        <v>177</v>
      </c>
      <c r="D2010" s="25" t="s">
        <v>197</v>
      </c>
      <c r="F2010" s="65">
        <v>189517</v>
      </c>
      <c r="G2010" s="65">
        <f t="shared" si="94"/>
        <v>189517</v>
      </c>
      <c r="H2010" s="23">
        <f>ROUND(IF($A2010 ='Inflation Constants Table'!$E$1,E2010,E2010*(_xlfn.XLOOKUP($A2010,'Inflation Constants Table'!$A:$A,'Inflation Constants Table'!$B:$B,0))),0)</f>
        <v>0</v>
      </c>
      <c r="I2010" s="23">
        <f>ROUND(IF($A2010 ='Inflation Constants Table'!$E$1,F2010,F2010*(_xlfn.XLOOKUP($A2010,'Inflation Constants Table'!$A:$A,'Inflation Constants Table'!$B:$B,0))),0)</f>
        <v>235001</v>
      </c>
      <c r="J2010" s="23">
        <f>ROUND(IF($A2010 ='Inflation Constants Table'!$E$1,G2010,G2010*(_xlfn.XLOOKUP($A2010,'Inflation Constants Table'!$A:$A,'Inflation Constants Table'!$B:$B,0))),0)</f>
        <v>235001</v>
      </c>
      <c r="K2010" s="19">
        <f t="shared" si="95"/>
        <v>0</v>
      </c>
      <c r="L2010" s="73">
        <f>_xlfn.XLOOKUP(A2010,'SAPD GF as Pct of COSA GF'!A:A,'SAPD GF as Pct of COSA GF'!C:C)</f>
        <v>1596310579</v>
      </c>
      <c r="M2010" s="19">
        <f t="shared" si="96"/>
        <v>1.4721508651982691E-4</v>
      </c>
    </row>
    <row r="2011" spans="1:13">
      <c r="A2011">
        <v>2021</v>
      </c>
      <c r="B2011" s="25" t="s">
        <v>237</v>
      </c>
      <c r="C2011" s="25" t="s">
        <v>199</v>
      </c>
      <c r="D2011" s="25" t="s">
        <v>226</v>
      </c>
      <c r="F2011" s="65">
        <v>0</v>
      </c>
      <c r="G2011" s="65">
        <f t="shared" si="94"/>
        <v>0</v>
      </c>
      <c r="H2011" s="23">
        <f>ROUND(IF($A2011 ='Inflation Constants Table'!$E$1,E2011,E2011*(_xlfn.XLOOKUP($A2011,'Inflation Constants Table'!$A:$A,'Inflation Constants Table'!$B:$B,0))),0)</f>
        <v>0</v>
      </c>
      <c r="I2011" s="23">
        <f>ROUND(IF($A2011 ='Inflation Constants Table'!$E$1,F2011,F2011*(_xlfn.XLOOKUP($A2011,'Inflation Constants Table'!$A:$A,'Inflation Constants Table'!$B:$B,0))),0)</f>
        <v>0</v>
      </c>
      <c r="J2011" s="23">
        <f>ROUND(IF($A2011 ='Inflation Constants Table'!$E$1,G2011,G2011*(_xlfn.XLOOKUP($A2011,'Inflation Constants Table'!$A:$A,'Inflation Constants Table'!$B:$B,0))),0)</f>
        <v>0</v>
      </c>
      <c r="K2011" s="19">
        <f t="shared" si="95"/>
        <v>0</v>
      </c>
      <c r="L2011" s="73">
        <f>_xlfn.XLOOKUP(A2011,'SAPD GF as Pct of COSA GF'!A:A,'SAPD GF as Pct of COSA GF'!C:C)</f>
        <v>1596310579</v>
      </c>
      <c r="M2011" s="19">
        <f t="shared" si="96"/>
        <v>0</v>
      </c>
    </row>
    <row r="2012" spans="1:13">
      <c r="A2012">
        <v>2021</v>
      </c>
      <c r="B2012" s="25" t="s">
        <v>237</v>
      </c>
      <c r="C2012" s="25" t="s">
        <v>199</v>
      </c>
      <c r="D2012" s="25" t="s">
        <v>227</v>
      </c>
      <c r="F2012" s="68">
        <v>0</v>
      </c>
      <c r="G2012" s="65">
        <f t="shared" si="94"/>
        <v>0</v>
      </c>
      <c r="H2012" s="23">
        <f>ROUND(IF($A2012 ='Inflation Constants Table'!$E$1,E2012,E2012*(_xlfn.XLOOKUP($A2012,'Inflation Constants Table'!$A:$A,'Inflation Constants Table'!$B:$B,0))),0)</f>
        <v>0</v>
      </c>
      <c r="I2012" s="23">
        <f>ROUND(IF($A2012 ='Inflation Constants Table'!$E$1,F2012,F2012*(_xlfn.XLOOKUP($A2012,'Inflation Constants Table'!$A:$A,'Inflation Constants Table'!$B:$B,0))),0)</f>
        <v>0</v>
      </c>
      <c r="J2012" s="23">
        <f>ROUND(IF($A2012 ='Inflation Constants Table'!$E$1,G2012,G2012*(_xlfn.XLOOKUP($A2012,'Inflation Constants Table'!$A:$A,'Inflation Constants Table'!$B:$B,0))),0)</f>
        <v>0</v>
      </c>
      <c r="K2012" s="19">
        <f t="shared" si="95"/>
        <v>0</v>
      </c>
      <c r="L2012" s="73">
        <f>_xlfn.XLOOKUP(A2012,'SAPD GF as Pct of COSA GF'!A:A,'SAPD GF as Pct of COSA GF'!C:C)</f>
        <v>1596310579</v>
      </c>
      <c r="M2012" s="19">
        <f t="shared" si="96"/>
        <v>0</v>
      </c>
    </row>
    <row r="2013" spans="1:13">
      <c r="A2013">
        <v>2022</v>
      </c>
      <c r="B2013" s="25" t="s">
        <v>237</v>
      </c>
      <c r="C2013" s="25" t="s">
        <v>90</v>
      </c>
      <c r="D2013" s="25" t="s">
        <v>91</v>
      </c>
      <c r="F2013" s="65">
        <v>2022242</v>
      </c>
      <c r="G2013" s="65">
        <f t="shared" si="94"/>
        <v>2022242</v>
      </c>
      <c r="H2013" s="23">
        <f>ROUND(IF($A2013 ='Inflation Constants Table'!$E$1,E2013,E2013*(_xlfn.XLOOKUP($A2013,'Inflation Constants Table'!$A:$A,'Inflation Constants Table'!$B:$B,0))),0)</f>
        <v>0</v>
      </c>
      <c r="I2013" s="23">
        <f>ROUND(IF($A2013 ='Inflation Constants Table'!$E$1,F2013,F2013*(_xlfn.XLOOKUP($A2013,'Inflation Constants Table'!$A:$A,'Inflation Constants Table'!$B:$B,0))),0)</f>
        <v>2325578</v>
      </c>
      <c r="J2013" s="23">
        <f>ROUND(IF($A2013 ='Inflation Constants Table'!$E$1,G2013,G2013*(_xlfn.XLOOKUP($A2013,'Inflation Constants Table'!$A:$A,'Inflation Constants Table'!$B:$B,0))),0)</f>
        <v>2325578</v>
      </c>
      <c r="K2013" s="19">
        <f t="shared" si="95"/>
        <v>0</v>
      </c>
      <c r="L2013" s="73">
        <f>_xlfn.XLOOKUP(A2013,'SAPD GF as Pct of COSA GF'!A:A,'SAPD GF as Pct of COSA GF'!C:C)</f>
        <v>1561144617</v>
      </c>
      <c r="M2013" s="19">
        <f t="shared" si="96"/>
        <v>1.4896621201365614E-3</v>
      </c>
    </row>
    <row r="2014" spans="1:13">
      <c r="A2014">
        <v>2022</v>
      </c>
      <c r="B2014" s="25" t="s">
        <v>237</v>
      </c>
      <c r="C2014" s="25" t="s">
        <v>90</v>
      </c>
      <c r="D2014" s="25" t="s">
        <v>93</v>
      </c>
      <c r="F2014" s="65">
        <v>11402</v>
      </c>
      <c r="G2014" s="65">
        <f t="shared" si="94"/>
        <v>11402</v>
      </c>
      <c r="H2014" s="23">
        <f>ROUND(IF($A2014 ='Inflation Constants Table'!$E$1,E2014,E2014*(_xlfn.XLOOKUP($A2014,'Inflation Constants Table'!$A:$A,'Inflation Constants Table'!$B:$B,0))),0)</f>
        <v>0</v>
      </c>
      <c r="I2014" s="23">
        <f>ROUND(IF($A2014 ='Inflation Constants Table'!$E$1,F2014,F2014*(_xlfn.XLOOKUP($A2014,'Inflation Constants Table'!$A:$A,'Inflation Constants Table'!$B:$B,0))),0)</f>
        <v>13112</v>
      </c>
      <c r="J2014" s="23">
        <f>ROUND(IF($A2014 ='Inflation Constants Table'!$E$1,G2014,G2014*(_xlfn.XLOOKUP($A2014,'Inflation Constants Table'!$A:$A,'Inflation Constants Table'!$B:$B,0))),0)</f>
        <v>13112</v>
      </c>
      <c r="K2014" s="19">
        <f t="shared" si="95"/>
        <v>0</v>
      </c>
      <c r="L2014" s="73">
        <f>_xlfn.XLOOKUP(A2014,'SAPD GF as Pct of COSA GF'!A:A,'SAPD GF as Pct of COSA GF'!C:C)</f>
        <v>1561144617</v>
      </c>
      <c r="M2014" s="19">
        <f t="shared" si="96"/>
        <v>8.3989656417589912E-6</v>
      </c>
    </row>
    <row r="2015" spans="1:13">
      <c r="A2015">
        <v>2022</v>
      </c>
      <c r="B2015" s="25" t="s">
        <v>237</v>
      </c>
      <c r="C2015" s="25" t="s">
        <v>90</v>
      </c>
      <c r="D2015" s="25" t="s">
        <v>96</v>
      </c>
      <c r="F2015" s="65">
        <v>2400</v>
      </c>
      <c r="G2015" s="65">
        <f t="shared" si="94"/>
        <v>2400</v>
      </c>
      <c r="H2015" s="23">
        <f>ROUND(IF($A2015 ='Inflation Constants Table'!$E$1,E2015,E2015*(_xlfn.XLOOKUP($A2015,'Inflation Constants Table'!$A:$A,'Inflation Constants Table'!$B:$B,0))),0)</f>
        <v>0</v>
      </c>
      <c r="I2015" s="23">
        <f>ROUND(IF($A2015 ='Inflation Constants Table'!$E$1,F2015,F2015*(_xlfn.XLOOKUP($A2015,'Inflation Constants Table'!$A:$A,'Inflation Constants Table'!$B:$B,0))),0)</f>
        <v>2760</v>
      </c>
      <c r="J2015" s="23">
        <f>ROUND(IF($A2015 ='Inflation Constants Table'!$E$1,G2015,G2015*(_xlfn.XLOOKUP($A2015,'Inflation Constants Table'!$A:$A,'Inflation Constants Table'!$B:$B,0))),0)</f>
        <v>2760</v>
      </c>
      <c r="K2015" s="19">
        <f t="shared" si="95"/>
        <v>0</v>
      </c>
      <c r="L2015" s="73">
        <f>_xlfn.XLOOKUP(A2015,'SAPD GF as Pct of COSA GF'!A:A,'SAPD GF as Pct of COSA GF'!C:C)</f>
        <v>1561144617</v>
      </c>
      <c r="M2015" s="19">
        <f t="shared" si="96"/>
        <v>1.7679335853611056E-6</v>
      </c>
    </row>
    <row r="2016" spans="1:13">
      <c r="A2016">
        <v>2022</v>
      </c>
      <c r="B2016" s="25" t="s">
        <v>237</v>
      </c>
      <c r="C2016" s="25" t="s">
        <v>90</v>
      </c>
      <c r="D2016" s="25" t="s">
        <v>100</v>
      </c>
      <c r="F2016" s="65">
        <v>154710</v>
      </c>
      <c r="G2016" s="65">
        <f t="shared" si="94"/>
        <v>154710</v>
      </c>
      <c r="H2016" s="23">
        <f>ROUND(IF($A2016 ='Inflation Constants Table'!$E$1,E2016,E2016*(_xlfn.XLOOKUP($A2016,'Inflation Constants Table'!$A:$A,'Inflation Constants Table'!$B:$B,0))),0)</f>
        <v>0</v>
      </c>
      <c r="I2016" s="23">
        <f>ROUND(IF($A2016 ='Inflation Constants Table'!$E$1,F2016,F2016*(_xlfn.XLOOKUP($A2016,'Inflation Constants Table'!$A:$A,'Inflation Constants Table'!$B:$B,0))),0)</f>
        <v>177917</v>
      </c>
      <c r="J2016" s="23">
        <f>ROUND(IF($A2016 ='Inflation Constants Table'!$E$1,G2016,G2016*(_xlfn.XLOOKUP($A2016,'Inflation Constants Table'!$A:$A,'Inflation Constants Table'!$B:$B,0))),0)</f>
        <v>177917</v>
      </c>
      <c r="K2016" s="19">
        <f t="shared" si="95"/>
        <v>0</v>
      </c>
      <c r="L2016" s="73">
        <f>_xlfn.XLOOKUP(A2016,'SAPD GF as Pct of COSA GF'!A:A,'SAPD GF as Pct of COSA GF'!C:C)</f>
        <v>1561144617</v>
      </c>
      <c r="M2016" s="19">
        <f t="shared" si="96"/>
        <v>1.1396573902416371E-4</v>
      </c>
    </row>
    <row r="2017" spans="1:13">
      <c r="A2017">
        <v>2022</v>
      </c>
      <c r="B2017" s="25" t="s">
        <v>237</v>
      </c>
      <c r="C2017" s="25" t="s">
        <v>90</v>
      </c>
      <c r="D2017" s="25" t="s">
        <v>102</v>
      </c>
      <c r="F2017" s="65">
        <v>226</v>
      </c>
      <c r="G2017" s="65">
        <f t="shared" si="94"/>
        <v>226</v>
      </c>
      <c r="H2017" s="23">
        <f>ROUND(IF($A2017 ='Inflation Constants Table'!$E$1,E2017,E2017*(_xlfn.XLOOKUP($A2017,'Inflation Constants Table'!$A:$A,'Inflation Constants Table'!$B:$B,0))),0)</f>
        <v>0</v>
      </c>
      <c r="I2017" s="23">
        <f>ROUND(IF($A2017 ='Inflation Constants Table'!$E$1,F2017,F2017*(_xlfn.XLOOKUP($A2017,'Inflation Constants Table'!$A:$A,'Inflation Constants Table'!$B:$B,0))),0)</f>
        <v>260</v>
      </c>
      <c r="J2017" s="23">
        <f>ROUND(IF($A2017 ='Inflation Constants Table'!$E$1,G2017,G2017*(_xlfn.XLOOKUP($A2017,'Inflation Constants Table'!$A:$A,'Inflation Constants Table'!$B:$B,0))),0)</f>
        <v>260</v>
      </c>
      <c r="K2017" s="19">
        <f t="shared" si="95"/>
        <v>0</v>
      </c>
      <c r="L2017" s="73">
        <f>_xlfn.XLOOKUP(A2017,'SAPD GF as Pct of COSA GF'!A:A,'SAPD GF as Pct of COSA GF'!C:C)</f>
        <v>1561144617</v>
      </c>
      <c r="M2017" s="19">
        <f t="shared" si="96"/>
        <v>1.6654446818619112E-7</v>
      </c>
    </row>
    <row r="2018" spans="1:13">
      <c r="A2018">
        <v>2022</v>
      </c>
      <c r="B2018" s="25" t="s">
        <v>237</v>
      </c>
      <c r="C2018" s="25" t="s">
        <v>90</v>
      </c>
      <c r="D2018" s="25" t="s">
        <v>104</v>
      </c>
      <c r="F2018" s="65">
        <v>4369</v>
      </c>
      <c r="G2018" s="65">
        <f t="shared" si="94"/>
        <v>4369</v>
      </c>
      <c r="H2018" s="23">
        <f>ROUND(IF($A2018 ='Inflation Constants Table'!$E$1,E2018,E2018*(_xlfn.XLOOKUP($A2018,'Inflation Constants Table'!$A:$A,'Inflation Constants Table'!$B:$B,0))),0)</f>
        <v>0</v>
      </c>
      <c r="I2018" s="23">
        <f>ROUND(IF($A2018 ='Inflation Constants Table'!$E$1,F2018,F2018*(_xlfn.XLOOKUP($A2018,'Inflation Constants Table'!$A:$A,'Inflation Constants Table'!$B:$B,0))),0)</f>
        <v>5024</v>
      </c>
      <c r="J2018" s="23">
        <f>ROUND(IF($A2018 ='Inflation Constants Table'!$E$1,G2018,G2018*(_xlfn.XLOOKUP($A2018,'Inflation Constants Table'!$A:$A,'Inflation Constants Table'!$B:$B,0))),0)</f>
        <v>5024</v>
      </c>
      <c r="K2018" s="19">
        <f t="shared" si="95"/>
        <v>0</v>
      </c>
      <c r="L2018" s="73">
        <f>_xlfn.XLOOKUP(A2018,'SAPD GF as Pct of COSA GF'!A:A,'SAPD GF as Pct of COSA GF'!C:C)</f>
        <v>1561144617</v>
      </c>
      <c r="M2018" s="19">
        <f t="shared" si="96"/>
        <v>3.218151569874708E-6</v>
      </c>
    </row>
    <row r="2019" spans="1:13">
      <c r="A2019">
        <v>2022</v>
      </c>
      <c r="B2019" s="25" t="s">
        <v>237</v>
      </c>
      <c r="C2019" s="25" t="s">
        <v>90</v>
      </c>
      <c r="D2019" s="25" t="s">
        <v>122</v>
      </c>
      <c r="F2019" s="65">
        <v>28103</v>
      </c>
      <c r="G2019" s="65">
        <f t="shared" si="94"/>
        <v>28103</v>
      </c>
      <c r="H2019" s="23">
        <f>ROUND(IF($A2019 ='Inflation Constants Table'!$E$1,E2019,E2019*(_xlfn.XLOOKUP($A2019,'Inflation Constants Table'!$A:$A,'Inflation Constants Table'!$B:$B,0))),0)</f>
        <v>0</v>
      </c>
      <c r="I2019" s="23">
        <f>ROUND(IF($A2019 ='Inflation Constants Table'!$E$1,F2019,F2019*(_xlfn.XLOOKUP($A2019,'Inflation Constants Table'!$A:$A,'Inflation Constants Table'!$B:$B,0))),0)</f>
        <v>32318</v>
      </c>
      <c r="J2019" s="23">
        <f>ROUND(IF($A2019 ='Inflation Constants Table'!$E$1,G2019,G2019*(_xlfn.XLOOKUP($A2019,'Inflation Constants Table'!$A:$A,'Inflation Constants Table'!$B:$B,0))),0)</f>
        <v>32318</v>
      </c>
      <c r="K2019" s="19">
        <f t="shared" si="95"/>
        <v>0</v>
      </c>
      <c r="L2019" s="73">
        <f>_xlfn.XLOOKUP(A2019,'SAPD GF as Pct of COSA GF'!A:A,'SAPD GF as Pct of COSA GF'!C:C)</f>
        <v>1561144617</v>
      </c>
      <c r="M2019" s="19">
        <f t="shared" si="96"/>
        <v>2.0701477395543555E-5</v>
      </c>
    </row>
    <row r="2020" spans="1:13">
      <c r="A2020">
        <v>2022</v>
      </c>
      <c r="B2020" s="25" t="s">
        <v>237</v>
      </c>
      <c r="C2020" s="25" t="s">
        <v>90</v>
      </c>
      <c r="D2020" s="25" t="s">
        <v>126</v>
      </c>
      <c r="F2020" s="65">
        <v>53362</v>
      </c>
      <c r="G2020" s="65">
        <f t="shared" si="94"/>
        <v>53362</v>
      </c>
      <c r="H2020" s="23">
        <f>ROUND(IF($A2020 ='Inflation Constants Table'!$E$1,E2020,E2020*(_xlfn.XLOOKUP($A2020,'Inflation Constants Table'!$A:$A,'Inflation Constants Table'!$B:$B,0))),0)</f>
        <v>0</v>
      </c>
      <c r="I2020" s="23">
        <f>ROUND(IF($A2020 ='Inflation Constants Table'!$E$1,F2020,F2020*(_xlfn.XLOOKUP($A2020,'Inflation Constants Table'!$A:$A,'Inflation Constants Table'!$B:$B,0))),0)</f>
        <v>61366</v>
      </c>
      <c r="J2020" s="23">
        <f>ROUND(IF($A2020 ='Inflation Constants Table'!$E$1,G2020,G2020*(_xlfn.XLOOKUP($A2020,'Inflation Constants Table'!$A:$A,'Inflation Constants Table'!$B:$B,0))),0)</f>
        <v>61366</v>
      </c>
      <c r="K2020" s="19">
        <f t="shared" si="95"/>
        <v>0</v>
      </c>
      <c r="L2020" s="73">
        <f>_xlfn.XLOOKUP(A2020,'SAPD GF as Pct of COSA GF'!A:A,'SAPD GF as Pct of COSA GF'!C:C)</f>
        <v>1561144617</v>
      </c>
      <c r="M2020" s="19">
        <f t="shared" si="96"/>
        <v>3.930833782582232E-5</v>
      </c>
    </row>
    <row r="2021" spans="1:13">
      <c r="A2021">
        <v>2022</v>
      </c>
      <c r="B2021" s="25" t="s">
        <v>237</v>
      </c>
      <c r="C2021" s="25" t="s">
        <v>90</v>
      </c>
      <c r="D2021" s="25" t="s">
        <v>127</v>
      </c>
      <c r="F2021" s="65">
        <v>5921</v>
      </c>
      <c r="G2021" s="65">
        <f t="shared" si="94"/>
        <v>5921</v>
      </c>
      <c r="H2021" s="23">
        <f>ROUND(IF($A2021 ='Inflation Constants Table'!$E$1,E2021,E2021*(_xlfn.XLOOKUP($A2021,'Inflation Constants Table'!$A:$A,'Inflation Constants Table'!$B:$B,0))),0)</f>
        <v>0</v>
      </c>
      <c r="I2021" s="23">
        <f>ROUND(IF($A2021 ='Inflation Constants Table'!$E$1,F2021,F2021*(_xlfn.XLOOKUP($A2021,'Inflation Constants Table'!$A:$A,'Inflation Constants Table'!$B:$B,0))),0)</f>
        <v>6809</v>
      </c>
      <c r="J2021" s="23">
        <f>ROUND(IF($A2021 ='Inflation Constants Table'!$E$1,G2021,G2021*(_xlfn.XLOOKUP($A2021,'Inflation Constants Table'!$A:$A,'Inflation Constants Table'!$B:$B,0))),0)</f>
        <v>6809</v>
      </c>
      <c r="K2021" s="19">
        <f t="shared" si="95"/>
        <v>0</v>
      </c>
      <c r="L2021" s="73">
        <f>_xlfn.XLOOKUP(A2021,'SAPD GF as Pct of COSA GF'!A:A,'SAPD GF as Pct of COSA GF'!C:C)</f>
        <v>1561144617</v>
      </c>
      <c r="M2021" s="19">
        <f t="shared" si="96"/>
        <v>4.3615433995375975E-6</v>
      </c>
    </row>
    <row r="2022" spans="1:13">
      <c r="A2022">
        <v>2022</v>
      </c>
      <c r="B2022" s="25" t="s">
        <v>237</v>
      </c>
      <c r="C2022" s="25" t="s">
        <v>90</v>
      </c>
      <c r="D2022" s="25" t="s">
        <v>129</v>
      </c>
      <c r="F2022" s="65">
        <v>-315371</v>
      </c>
      <c r="G2022" s="65">
        <f t="shared" si="94"/>
        <v>-315371</v>
      </c>
      <c r="H2022" s="23">
        <f>ROUND(IF($A2022 ='Inflation Constants Table'!$E$1,E2022,E2022*(_xlfn.XLOOKUP($A2022,'Inflation Constants Table'!$A:$A,'Inflation Constants Table'!$B:$B,0))),0)</f>
        <v>0</v>
      </c>
      <c r="I2022" s="23">
        <f>ROUND(IF($A2022 ='Inflation Constants Table'!$E$1,F2022,F2022*(_xlfn.XLOOKUP($A2022,'Inflation Constants Table'!$A:$A,'Inflation Constants Table'!$B:$B,0))),0)</f>
        <v>-362677</v>
      </c>
      <c r="J2022" s="23">
        <f>ROUND(IF($A2022 ='Inflation Constants Table'!$E$1,G2022,G2022*(_xlfn.XLOOKUP($A2022,'Inflation Constants Table'!$A:$A,'Inflation Constants Table'!$B:$B,0))),0)</f>
        <v>-362677</v>
      </c>
      <c r="K2022" s="19">
        <f t="shared" si="95"/>
        <v>0</v>
      </c>
      <c r="L2022" s="73">
        <f>_xlfn.XLOOKUP(A2022,'SAPD GF as Pct of COSA GF'!A:A,'SAPD GF as Pct of COSA GF'!C:C)</f>
        <v>1561144617</v>
      </c>
      <c r="M2022" s="19">
        <f t="shared" si="96"/>
        <v>-2.3231480033985858E-4</v>
      </c>
    </row>
    <row r="2023" spans="1:13">
      <c r="A2023">
        <v>2022</v>
      </c>
      <c r="B2023" s="25" t="s">
        <v>237</v>
      </c>
      <c r="C2023" s="25" t="s">
        <v>90</v>
      </c>
      <c r="D2023" s="25" t="s">
        <v>128</v>
      </c>
      <c r="F2023" s="65">
        <v>231484</v>
      </c>
      <c r="G2023" s="65">
        <f t="shared" si="94"/>
        <v>231484</v>
      </c>
      <c r="H2023" s="23">
        <f>ROUND(IF($A2023 ='Inflation Constants Table'!$E$1,E2023,E2023*(_xlfn.XLOOKUP($A2023,'Inflation Constants Table'!$A:$A,'Inflation Constants Table'!$B:$B,0))),0)</f>
        <v>0</v>
      </c>
      <c r="I2023" s="23">
        <f>ROUND(IF($A2023 ='Inflation Constants Table'!$E$1,F2023,F2023*(_xlfn.XLOOKUP($A2023,'Inflation Constants Table'!$A:$A,'Inflation Constants Table'!$B:$B,0))),0)</f>
        <v>266207</v>
      </c>
      <c r="J2023" s="23">
        <f>ROUND(IF($A2023 ='Inflation Constants Table'!$E$1,G2023,G2023*(_xlfn.XLOOKUP($A2023,'Inflation Constants Table'!$A:$A,'Inflation Constants Table'!$B:$B,0))),0)</f>
        <v>266207</v>
      </c>
      <c r="K2023" s="19">
        <f t="shared" si="95"/>
        <v>0</v>
      </c>
      <c r="L2023" s="73">
        <f>_xlfn.XLOOKUP(A2023,'SAPD GF as Pct of COSA GF'!A:A,'SAPD GF as Pct of COSA GF'!C:C)</f>
        <v>1561144617</v>
      </c>
      <c r="M2023" s="19">
        <f t="shared" si="96"/>
        <v>1.7052039708631298E-4</v>
      </c>
    </row>
    <row r="2024" spans="1:13">
      <c r="A2024">
        <v>2022</v>
      </c>
      <c r="B2024" s="25" t="s">
        <v>237</v>
      </c>
      <c r="C2024" s="25" t="s">
        <v>130</v>
      </c>
      <c r="D2024" s="25" t="s">
        <v>140</v>
      </c>
      <c r="F2024" s="65">
        <v>626</v>
      </c>
      <c r="G2024" s="65">
        <f t="shared" si="94"/>
        <v>626</v>
      </c>
      <c r="H2024" s="23">
        <f>ROUND(IF($A2024 ='Inflation Constants Table'!$E$1,E2024,E2024*(_xlfn.XLOOKUP($A2024,'Inflation Constants Table'!$A:$A,'Inflation Constants Table'!$B:$B,0))),0)</f>
        <v>0</v>
      </c>
      <c r="I2024" s="23">
        <f>ROUND(IF($A2024 ='Inflation Constants Table'!$E$1,F2024,F2024*(_xlfn.XLOOKUP($A2024,'Inflation Constants Table'!$A:$A,'Inflation Constants Table'!$B:$B,0))),0)</f>
        <v>720</v>
      </c>
      <c r="J2024" s="23">
        <f>ROUND(IF($A2024 ='Inflation Constants Table'!$E$1,G2024,G2024*(_xlfn.XLOOKUP($A2024,'Inflation Constants Table'!$A:$A,'Inflation Constants Table'!$B:$B,0))),0)</f>
        <v>720</v>
      </c>
      <c r="K2024" s="19">
        <f t="shared" si="95"/>
        <v>0</v>
      </c>
      <c r="L2024" s="73">
        <f>_xlfn.XLOOKUP(A2024,'SAPD GF as Pct of COSA GF'!A:A,'SAPD GF as Pct of COSA GF'!C:C)</f>
        <v>1561144617</v>
      </c>
      <c r="M2024" s="19">
        <f t="shared" si="96"/>
        <v>4.6120006574637536E-7</v>
      </c>
    </row>
    <row r="2025" spans="1:13">
      <c r="A2025">
        <v>2022</v>
      </c>
      <c r="B2025" s="25" t="s">
        <v>237</v>
      </c>
      <c r="C2025" s="25" t="s">
        <v>130</v>
      </c>
      <c r="D2025" s="25" t="s">
        <v>143</v>
      </c>
      <c r="F2025" s="65">
        <v>15000</v>
      </c>
      <c r="G2025" s="65">
        <f t="shared" si="94"/>
        <v>15000</v>
      </c>
      <c r="H2025" s="23">
        <f>ROUND(IF($A2025 ='Inflation Constants Table'!$E$1,E2025,E2025*(_xlfn.XLOOKUP($A2025,'Inflation Constants Table'!$A:$A,'Inflation Constants Table'!$B:$B,0))),0)</f>
        <v>0</v>
      </c>
      <c r="I2025" s="23">
        <f>ROUND(IF($A2025 ='Inflation Constants Table'!$E$1,F2025,F2025*(_xlfn.XLOOKUP($A2025,'Inflation Constants Table'!$A:$A,'Inflation Constants Table'!$B:$B,0))),0)</f>
        <v>17250</v>
      </c>
      <c r="J2025" s="23">
        <f>ROUND(IF($A2025 ='Inflation Constants Table'!$E$1,G2025,G2025*(_xlfn.XLOOKUP($A2025,'Inflation Constants Table'!$A:$A,'Inflation Constants Table'!$B:$B,0))),0)</f>
        <v>17250</v>
      </c>
      <c r="K2025" s="19">
        <f t="shared" si="95"/>
        <v>0</v>
      </c>
      <c r="L2025" s="73">
        <f>_xlfn.XLOOKUP(A2025,'SAPD GF as Pct of COSA GF'!A:A,'SAPD GF as Pct of COSA GF'!C:C)</f>
        <v>1561144617</v>
      </c>
      <c r="M2025" s="19">
        <f t="shared" si="96"/>
        <v>1.104958490850691E-5</v>
      </c>
    </row>
    <row r="2026" spans="1:13">
      <c r="A2026">
        <v>2022</v>
      </c>
      <c r="B2026" s="25" t="s">
        <v>237</v>
      </c>
      <c r="C2026" s="25" t="s">
        <v>130</v>
      </c>
      <c r="D2026" s="25" t="s">
        <v>144</v>
      </c>
      <c r="F2026" s="65">
        <v>659</v>
      </c>
      <c r="G2026" s="65">
        <f t="shared" si="94"/>
        <v>659</v>
      </c>
      <c r="H2026" s="23">
        <f>ROUND(IF($A2026 ='Inflation Constants Table'!$E$1,E2026,E2026*(_xlfn.XLOOKUP($A2026,'Inflation Constants Table'!$A:$A,'Inflation Constants Table'!$B:$B,0))),0)</f>
        <v>0</v>
      </c>
      <c r="I2026" s="23">
        <f>ROUND(IF($A2026 ='Inflation Constants Table'!$E$1,F2026,F2026*(_xlfn.XLOOKUP($A2026,'Inflation Constants Table'!$A:$A,'Inflation Constants Table'!$B:$B,0))),0)</f>
        <v>758</v>
      </c>
      <c r="J2026" s="23">
        <f>ROUND(IF($A2026 ='Inflation Constants Table'!$E$1,G2026,G2026*(_xlfn.XLOOKUP($A2026,'Inflation Constants Table'!$A:$A,'Inflation Constants Table'!$B:$B,0))),0)</f>
        <v>758</v>
      </c>
      <c r="K2026" s="19">
        <f t="shared" si="95"/>
        <v>0</v>
      </c>
      <c r="L2026" s="73">
        <f>_xlfn.XLOOKUP(A2026,'SAPD GF as Pct of COSA GF'!A:A,'SAPD GF as Pct of COSA GF'!C:C)</f>
        <v>1561144617</v>
      </c>
      <c r="M2026" s="19">
        <f t="shared" si="96"/>
        <v>4.8554118032743407E-7</v>
      </c>
    </row>
    <row r="2027" spans="1:13">
      <c r="A2027">
        <v>2022</v>
      </c>
      <c r="B2027" s="25" t="s">
        <v>237</v>
      </c>
      <c r="C2027" s="25" t="s">
        <v>130</v>
      </c>
      <c r="D2027" s="25" t="s">
        <v>152</v>
      </c>
      <c r="F2027" s="65">
        <v>2169</v>
      </c>
      <c r="G2027" s="65">
        <f t="shared" si="94"/>
        <v>2169</v>
      </c>
      <c r="H2027" s="23">
        <f>ROUND(IF($A2027 ='Inflation Constants Table'!$E$1,E2027,E2027*(_xlfn.XLOOKUP($A2027,'Inflation Constants Table'!$A:$A,'Inflation Constants Table'!$B:$B,0))),0)</f>
        <v>0</v>
      </c>
      <c r="I2027" s="23">
        <f>ROUND(IF($A2027 ='Inflation Constants Table'!$E$1,F2027,F2027*(_xlfn.XLOOKUP($A2027,'Inflation Constants Table'!$A:$A,'Inflation Constants Table'!$B:$B,0))),0)</f>
        <v>2494</v>
      </c>
      <c r="J2027" s="23">
        <f>ROUND(IF($A2027 ='Inflation Constants Table'!$E$1,G2027,G2027*(_xlfn.XLOOKUP($A2027,'Inflation Constants Table'!$A:$A,'Inflation Constants Table'!$B:$B,0))),0)</f>
        <v>2494</v>
      </c>
      <c r="K2027" s="19">
        <f t="shared" si="95"/>
        <v>0</v>
      </c>
      <c r="L2027" s="73">
        <f>_xlfn.XLOOKUP(A2027,'SAPD GF as Pct of COSA GF'!A:A,'SAPD GF as Pct of COSA GF'!C:C)</f>
        <v>1561144617</v>
      </c>
      <c r="M2027" s="19">
        <f t="shared" si="96"/>
        <v>1.5975457832936946E-6</v>
      </c>
    </row>
    <row r="2028" spans="1:13">
      <c r="A2028">
        <v>2022</v>
      </c>
      <c r="B2028" s="25" t="s">
        <v>237</v>
      </c>
      <c r="C2028" s="25" t="s">
        <v>159</v>
      </c>
      <c r="D2028" s="25" t="s">
        <v>164</v>
      </c>
      <c r="F2028" s="65">
        <v>1000</v>
      </c>
      <c r="G2028" s="65">
        <f t="shared" si="94"/>
        <v>1000</v>
      </c>
      <c r="H2028" s="23">
        <f>ROUND(IF($A2028 ='Inflation Constants Table'!$E$1,E2028,E2028*(_xlfn.XLOOKUP($A2028,'Inflation Constants Table'!$A:$A,'Inflation Constants Table'!$B:$B,0))),0)</f>
        <v>0</v>
      </c>
      <c r="I2028" s="23">
        <f>ROUND(IF($A2028 ='Inflation Constants Table'!$E$1,F2028,F2028*(_xlfn.XLOOKUP($A2028,'Inflation Constants Table'!$A:$A,'Inflation Constants Table'!$B:$B,0))),0)</f>
        <v>1150</v>
      </c>
      <c r="J2028" s="23">
        <f>ROUND(IF($A2028 ='Inflation Constants Table'!$E$1,G2028,G2028*(_xlfn.XLOOKUP($A2028,'Inflation Constants Table'!$A:$A,'Inflation Constants Table'!$B:$B,0))),0)</f>
        <v>1150</v>
      </c>
      <c r="K2028" s="19">
        <f t="shared" si="95"/>
        <v>0</v>
      </c>
      <c r="L2028" s="73">
        <f>_xlfn.XLOOKUP(A2028,'SAPD GF as Pct of COSA GF'!A:A,'SAPD GF as Pct of COSA GF'!C:C)</f>
        <v>1561144617</v>
      </c>
      <c r="M2028" s="19">
        <f t="shared" si="96"/>
        <v>7.3663899390046067E-7</v>
      </c>
    </row>
    <row r="2029" spans="1:13">
      <c r="A2029">
        <v>2022</v>
      </c>
      <c r="B2029" s="25" t="s">
        <v>237</v>
      </c>
      <c r="C2029" s="25" t="s">
        <v>159</v>
      </c>
      <c r="D2029" s="25" t="s">
        <v>166</v>
      </c>
      <c r="F2029" s="65">
        <v>14336</v>
      </c>
      <c r="G2029" s="65">
        <f t="shared" si="94"/>
        <v>14336</v>
      </c>
      <c r="H2029" s="23">
        <f>ROUND(IF($A2029 ='Inflation Constants Table'!$E$1,E2029,E2029*(_xlfn.XLOOKUP($A2029,'Inflation Constants Table'!$A:$A,'Inflation Constants Table'!$B:$B,0))),0)</f>
        <v>0</v>
      </c>
      <c r="I2029" s="23">
        <f>ROUND(IF($A2029 ='Inflation Constants Table'!$E$1,F2029,F2029*(_xlfn.XLOOKUP($A2029,'Inflation Constants Table'!$A:$A,'Inflation Constants Table'!$B:$B,0))),0)</f>
        <v>16486</v>
      </c>
      <c r="J2029" s="23">
        <f>ROUND(IF($A2029 ='Inflation Constants Table'!$E$1,G2029,G2029*(_xlfn.XLOOKUP($A2029,'Inflation Constants Table'!$A:$A,'Inflation Constants Table'!$B:$B,0))),0)</f>
        <v>16486</v>
      </c>
      <c r="K2029" s="19">
        <f t="shared" si="95"/>
        <v>0</v>
      </c>
      <c r="L2029" s="73">
        <f>_xlfn.XLOOKUP(A2029,'SAPD GF as Pct of COSA GF'!A:A,'SAPD GF as Pct of COSA GF'!C:C)</f>
        <v>1561144617</v>
      </c>
      <c r="M2029" s="19">
        <f t="shared" si="96"/>
        <v>1.0560200394298256E-5</v>
      </c>
    </row>
    <row r="2030" spans="1:13">
      <c r="A2030">
        <v>2022</v>
      </c>
      <c r="B2030" s="25" t="s">
        <v>237</v>
      </c>
      <c r="C2030" s="25" t="s">
        <v>159</v>
      </c>
      <c r="D2030" s="25" t="s">
        <v>172</v>
      </c>
      <c r="F2030" s="65">
        <v>2713</v>
      </c>
      <c r="G2030" s="65">
        <f t="shared" si="94"/>
        <v>2713</v>
      </c>
      <c r="H2030" s="23">
        <f>ROUND(IF($A2030 ='Inflation Constants Table'!$E$1,E2030,E2030*(_xlfn.XLOOKUP($A2030,'Inflation Constants Table'!$A:$A,'Inflation Constants Table'!$B:$B,0))),0)</f>
        <v>0</v>
      </c>
      <c r="I2030" s="23">
        <f>ROUND(IF($A2030 ='Inflation Constants Table'!$E$1,F2030,F2030*(_xlfn.XLOOKUP($A2030,'Inflation Constants Table'!$A:$A,'Inflation Constants Table'!$B:$B,0))),0)</f>
        <v>3120</v>
      </c>
      <c r="J2030" s="23">
        <f>ROUND(IF($A2030 ='Inflation Constants Table'!$E$1,G2030,G2030*(_xlfn.XLOOKUP($A2030,'Inflation Constants Table'!$A:$A,'Inflation Constants Table'!$B:$B,0))),0)</f>
        <v>3120</v>
      </c>
      <c r="K2030" s="19">
        <f t="shared" si="95"/>
        <v>0</v>
      </c>
      <c r="L2030" s="73">
        <f>_xlfn.XLOOKUP(A2030,'SAPD GF as Pct of COSA GF'!A:A,'SAPD GF as Pct of COSA GF'!C:C)</f>
        <v>1561144617</v>
      </c>
      <c r="M2030" s="19">
        <f t="shared" si="96"/>
        <v>1.9985336182342933E-6</v>
      </c>
    </row>
    <row r="2031" spans="1:13">
      <c r="A2031">
        <v>2022</v>
      </c>
      <c r="B2031" s="25" t="s">
        <v>237</v>
      </c>
      <c r="C2031" s="25" t="s">
        <v>177</v>
      </c>
      <c r="D2031" s="25" t="s">
        <v>180</v>
      </c>
      <c r="F2031" s="65">
        <v>395</v>
      </c>
      <c r="G2031" s="65">
        <f t="shared" si="94"/>
        <v>395</v>
      </c>
      <c r="H2031" s="23">
        <f>ROUND(IF($A2031 ='Inflation Constants Table'!$E$1,E2031,E2031*(_xlfn.XLOOKUP($A2031,'Inflation Constants Table'!$A:$A,'Inflation Constants Table'!$B:$B,0))),0)</f>
        <v>0</v>
      </c>
      <c r="I2031" s="23">
        <f>ROUND(IF($A2031 ='Inflation Constants Table'!$E$1,F2031,F2031*(_xlfn.XLOOKUP($A2031,'Inflation Constants Table'!$A:$A,'Inflation Constants Table'!$B:$B,0))),0)</f>
        <v>454</v>
      </c>
      <c r="J2031" s="23">
        <f>ROUND(IF($A2031 ='Inflation Constants Table'!$E$1,G2031,G2031*(_xlfn.XLOOKUP($A2031,'Inflation Constants Table'!$A:$A,'Inflation Constants Table'!$B:$B,0))),0)</f>
        <v>454</v>
      </c>
      <c r="K2031" s="19">
        <f t="shared" si="95"/>
        <v>0</v>
      </c>
      <c r="L2031" s="73">
        <f>_xlfn.XLOOKUP(A2031,'SAPD GF as Pct of COSA GF'!A:A,'SAPD GF as Pct of COSA GF'!C:C)</f>
        <v>1561144617</v>
      </c>
      <c r="M2031" s="19">
        <f t="shared" si="96"/>
        <v>2.9081226367896446E-7</v>
      </c>
    </row>
    <row r="2032" spans="1:13">
      <c r="A2032">
        <v>2022</v>
      </c>
      <c r="B2032" s="25" t="s">
        <v>237</v>
      </c>
      <c r="C2032" s="25" t="s">
        <v>177</v>
      </c>
      <c r="D2032" s="25" t="s">
        <v>213</v>
      </c>
      <c r="F2032" s="65">
        <v>974</v>
      </c>
      <c r="G2032" s="65">
        <f t="shared" si="94"/>
        <v>974</v>
      </c>
      <c r="H2032" s="23">
        <f>ROUND(IF($A2032 ='Inflation Constants Table'!$E$1,E2032,E2032*(_xlfn.XLOOKUP($A2032,'Inflation Constants Table'!$A:$A,'Inflation Constants Table'!$B:$B,0))),0)</f>
        <v>0</v>
      </c>
      <c r="I2032" s="23">
        <f>ROUND(IF($A2032 ='Inflation Constants Table'!$E$1,F2032,F2032*(_xlfn.XLOOKUP($A2032,'Inflation Constants Table'!$A:$A,'Inflation Constants Table'!$B:$B,0))),0)</f>
        <v>1120</v>
      </c>
      <c r="J2032" s="23">
        <f>ROUND(IF($A2032 ='Inflation Constants Table'!$E$1,G2032,G2032*(_xlfn.XLOOKUP($A2032,'Inflation Constants Table'!$A:$A,'Inflation Constants Table'!$B:$B,0))),0)</f>
        <v>1120</v>
      </c>
      <c r="K2032" s="19">
        <f t="shared" si="95"/>
        <v>0</v>
      </c>
      <c r="L2032" s="73">
        <f>_xlfn.XLOOKUP(A2032,'SAPD GF as Pct of COSA GF'!A:A,'SAPD GF as Pct of COSA GF'!C:C)</f>
        <v>1561144617</v>
      </c>
      <c r="M2032" s="19">
        <f t="shared" si="96"/>
        <v>7.1742232449436166E-7</v>
      </c>
    </row>
    <row r="2033" spans="1:13">
      <c r="A2033">
        <v>2022</v>
      </c>
      <c r="B2033" s="25" t="s">
        <v>237</v>
      </c>
      <c r="C2033" s="25" t="s">
        <v>177</v>
      </c>
      <c r="D2033" s="25" t="s">
        <v>182</v>
      </c>
      <c r="F2033" s="65">
        <v>1458</v>
      </c>
      <c r="G2033" s="65">
        <f t="shared" si="94"/>
        <v>1458</v>
      </c>
      <c r="H2033" s="23">
        <f>ROUND(IF($A2033 ='Inflation Constants Table'!$E$1,E2033,E2033*(_xlfn.XLOOKUP($A2033,'Inflation Constants Table'!$A:$A,'Inflation Constants Table'!$B:$B,0))),0)</f>
        <v>0</v>
      </c>
      <c r="I2033" s="23">
        <f>ROUND(IF($A2033 ='Inflation Constants Table'!$E$1,F2033,F2033*(_xlfn.XLOOKUP($A2033,'Inflation Constants Table'!$A:$A,'Inflation Constants Table'!$B:$B,0))),0)</f>
        <v>1677</v>
      </c>
      <c r="J2033" s="23">
        <f>ROUND(IF($A2033 ='Inflation Constants Table'!$E$1,G2033,G2033*(_xlfn.XLOOKUP($A2033,'Inflation Constants Table'!$A:$A,'Inflation Constants Table'!$B:$B,0))),0)</f>
        <v>1677</v>
      </c>
      <c r="K2033" s="19">
        <f t="shared" si="95"/>
        <v>0</v>
      </c>
      <c r="L2033" s="73">
        <f>_xlfn.XLOOKUP(A2033,'SAPD GF as Pct of COSA GF'!A:A,'SAPD GF as Pct of COSA GF'!C:C)</f>
        <v>1561144617</v>
      </c>
      <c r="M2033" s="19">
        <f t="shared" si="96"/>
        <v>1.0742118198009326E-6</v>
      </c>
    </row>
    <row r="2034" spans="1:13">
      <c r="A2034">
        <v>2022</v>
      </c>
      <c r="B2034" s="25" t="s">
        <v>237</v>
      </c>
      <c r="C2034" s="25" t="s">
        <v>177</v>
      </c>
      <c r="D2034" s="25" t="s">
        <v>185</v>
      </c>
      <c r="F2034" s="65">
        <v>21001</v>
      </c>
      <c r="G2034" s="65">
        <f t="shared" si="94"/>
        <v>21001</v>
      </c>
      <c r="H2034" s="23">
        <f>ROUND(IF($A2034 ='Inflation Constants Table'!$E$1,E2034,E2034*(_xlfn.XLOOKUP($A2034,'Inflation Constants Table'!$A:$A,'Inflation Constants Table'!$B:$B,0))),0)</f>
        <v>0</v>
      </c>
      <c r="I2034" s="23">
        <f>ROUND(IF($A2034 ='Inflation Constants Table'!$E$1,F2034,F2034*(_xlfn.XLOOKUP($A2034,'Inflation Constants Table'!$A:$A,'Inflation Constants Table'!$B:$B,0))),0)</f>
        <v>24151</v>
      </c>
      <c r="J2034" s="23">
        <f>ROUND(IF($A2034 ='Inflation Constants Table'!$E$1,G2034,G2034*(_xlfn.XLOOKUP($A2034,'Inflation Constants Table'!$A:$A,'Inflation Constants Table'!$B:$B,0))),0)</f>
        <v>24151</v>
      </c>
      <c r="K2034" s="19">
        <f t="shared" si="95"/>
        <v>0</v>
      </c>
      <c r="L2034" s="73">
        <f>_xlfn.XLOOKUP(A2034,'SAPD GF as Pct of COSA GF'!A:A,'SAPD GF as Pct of COSA GF'!C:C)</f>
        <v>1561144617</v>
      </c>
      <c r="M2034" s="19">
        <f t="shared" si="96"/>
        <v>1.5470059427556544E-5</v>
      </c>
    </row>
    <row r="2035" spans="1:13">
      <c r="A2035">
        <v>2022</v>
      </c>
      <c r="B2035" s="25" t="s">
        <v>237</v>
      </c>
      <c r="C2035" s="25" t="s">
        <v>177</v>
      </c>
      <c r="D2035" s="25" t="s">
        <v>193</v>
      </c>
      <c r="F2035" s="65">
        <v>32087</v>
      </c>
      <c r="G2035" s="65">
        <f t="shared" si="94"/>
        <v>32087</v>
      </c>
      <c r="H2035" s="23">
        <f>ROUND(IF($A2035 ='Inflation Constants Table'!$E$1,E2035,E2035*(_xlfn.XLOOKUP($A2035,'Inflation Constants Table'!$A:$A,'Inflation Constants Table'!$B:$B,0))),0)</f>
        <v>0</v>
      </c>
      <c r="I2035" s="23">
        <f>ROUND(IF($A2035 ='Inflation Constants Table'!$E$1,F2035,F2035*(_xlfn.XLOOKUP($A2035,'Inflation Constants Table'!$A:$A,'Inflation Constants Table'!$B:$B,0))),0)</f>
        <v>36900</v>
      </c>
      <c r="J2035" s="23">
        <f>ROUND(IF($A2035 ='Inflation Constants Table'!$E$1,G2035,G2035*(_xlfn.XLOOKUP($A2035,'Inflation Constants Table'!$A:$A,'Inflation Constants Table'!$B:$B,0))),0)</f>
        <v>36900</v>
      </c>
      <c r="K2035" s="19">
        <f t="shared" si="95"/>
        <v>0</v>
      </c>
      <c r="L2035" s="73">
        <f>_xlfn.XLOOKUP(A2035,'SAPD GF as Pct of COSA GF'!A:A,'SAPD GF as Pct of COSA GF'!C:C)</f>
        <v>1561144617</v>
      </c>
      <c r="M2035" s="19">
        <f t="shared" si="96"/>
        <v>2.3636503369501736E-5</v>
      </c>
    </row>
    <row r="2036" spans="1:13">
      <c r="A2036">
        <v>2022</v>
      </c>
      <c r="B2036" s="25" t="s">
        <v>237</v>
      </c>
      <c r="C2036" s="25" t="s">
        <v>177</v>
      </c>
      <c r="D2036" s="25" t="s">
        <v>195</v>
      </c>
      <c r="F2036" s="65">
        <v>30336</v>
      </c>
      <c r="G2036" s="65">
        <f t="shared" si="94"/>
        <v>30336</v>
      </c>
      <c r="H2036" s="23">
        <f>ROUND(IF($A2036 ='Inflation Constants Table'!$E$1,E2036,E2036*(_xlfn.XLOOKUP($A2036,'Inflation Constants Table'!$A:$A,'Inflation Constants Table'!$B:$B,0))),0)</f>
        <v>0</v>
      </c>
      <c r="I2036" s="23">
        <f>ROUND(IF($A2036 ='Inflation Constants Table'!$E$1,F2036,F2036*(_xlfn.XLOOKUP($A2036,'Inflation Constants Table'!$A:$A,'Inflation Constants Table'!$B:$B,0))),0)</f>
        <v>34886</v>
      </c>
      <c r="J2036" s="23">
        <f>ROUND(IF($A2036 ='Inflation Constants Table'!$E$1,G2036,G2036*(_xlfn.XLOOKUP($A2036,'Inflation Constants Table'!$A:$A,'Inflation Constants Table'!$B:$B,0))),0)</f>
        <v>34886</v>
      </c>
      <c r="K2036" s="19">
        <f t="shared" si="95"/>
        <v>0</v>
      </c>
      <c r="L2036" s="73">
        <f>_xlfn.XLOOKUP(A2036,'SAPD GF as Pct of COSA GF'!A:A,'SAPD GF as Pct of COSA GF'!C:C)</f>
        <v>1561144617</v>
      </c>
      <c r="M2036" s="19">
        <f t="shared" si="96"/>
        <v>2.2346424296705625E-5</v>
      </c>
    </row>
    <row r="2037" spans="1:13">
      <c r="A2037">
        <v>2022</v>
      </c>
      <c r="B2037" s="25" t="s">
        <v>237</v>
      </c>
      <c r="C2037" s="25" t="s">
        <v>177</v>
      </c>
      <c r="D2037" s="25" t="s">
        <v>197</v>
      </c>
      <c r="F2037" s="65">
        <v>213404</v>
      </c>
      <c r="G2037" s="65">
        <f t="shared" si="94"/>
        <v>213404</v>
      </c>
      <c r="H2037" s="23">
        <f>ROUND(IF($A2037 ='Inflation Constants Table'!$E$1,E2037,E2037*(_xlfn.XLOOKUP($A2037,'Inflation Constants Table'!$A:$A,'Inflation Constants Table'!$B:$B,0))),0)</f>
        <v>0</v>
      </c>
      <c r="I2037" s="23">
        <f>ROUND(IF($A2037 ='Inflation Constants Table'!$E$1,F2037,F2037*(_xlfn.XLOOKUP($A2037,'Inflation Constants Table'!$A:$A,'Inflation Constants Table'!$B:$B,0))),0)</f>
        <v>245415</v>
      </c>
      <c r="J2037" s="23">
        <f>ROUND(IF($A2037 ='Inflation Constants Table'!$E$1,G2037,G2037*(_xlfn.XLOOKUP($A2037,'Inflation Constants Table'!$A:$A,'Inflation Constants Table'!$B:$B,0))),0)</f>
        <v>245415</v>
      </c>
      <c r="K2037" s="19">
        <f t="shared" si="95"/>
        <v>0</v>
      </c>
      <c r="L2037" s="73">
        <f>_xlfn.XLOOKUP(A2037,'SAPD GF as Pct of COSA GF'!A:A,'SAPD GF as Pct of COSA GF'!C:C)</f>
        <v>1561144617</v>
      </c>
      <c r="M2037" s="19">
        <f t="shared" si="96"/>
        <v>1.5720196407659266E-4</v>
      </c>
    </row>
    <row r="2038" spans="1:13">
      <c r="A2038">
        <v>2022</v>
      </c>
      <c r="B2038" s="25" t="s">
        <v>237</v>
      </c>
      <c r="C2038" s="25" t="s">
        <v>199</v>
      </c>
      <c r="D2038" s="25" t="s">
        <v>226</v>
      </c>
      <c r="F2038" s="65">
        <v>605</v>
      </c>
      <c r="G2038" s="65">
        <f t="shared" si="94"/>
        <v>605</v>
      </c>
      <c r="H2038" s="23">
        <f>ROUND(IF($A2038 ='Inflation Constants Table'!$E$1,E2038,E2038*(_xlfn.XLOOKUP($A2038,'Inflation Constants Table'!$A:$A,'Inflation Constants Table'!$B:$B,0))),0)</f>
        <v>0</v>
      </c>
      <c r="I2038" s="23">
        <f>ROUND(IF($A2038 ='Inflation Constants Table'!$E$1,F2038,F2038*(_xlfn.XLOOKUP($A2038,'Inflation Constants Table'!$A:$A,'Inflation Constants Table'!$B:$B,0))),0)</f>
        <v>696</v>
      </c>
      <c r="J2038" s="23">
        <f>ROUND(IF($A2038 ='Inflation Constants Table'!$E$1,G2038,G2038*(_xlfn.XLOOKUP($A2038,'Inflation Constants Table'!$A:$A,'Inflation Constants Table'!$B:$B,0))),0)</f>
        <v>696</v>
      </c>
      <c r="K2038" s="19">
        <f t="shared" si="95"/>
        <v>0</v>
      </c>
      <c r="L2038" s="73">
        <f>_xlfn.XLOOKUP(A2038,'SAPD GF as Pct of COSA GF'!A:A,'SAPD GF as Pct of COSA GF'!C:C)</f>
        <v>1561144617</v>
      </c>
      <c r="M2038" s="19">
        <f t="shared" si="96"/>
        <v>4.4582673022149622E-7</v>
      </c>
    </row>
    <row r="2039" spans="1:13">
      <c r="A2039">
        <v>2022</v>
      </c>
      <c r="B2039" s="25" t="s">
        <v>237</v>
      </c>
      <c r="C2039" s="25" t="s">
        <v>199</v>
      </c>
      <c r="D2039" s="25" t="s">
        <v>227</v>
      </c>
      <c r="F2039" s="68">
        <v>0</v>
      </c>
      <c r="G2039" s="65">
        <f t="shared" si="94"/>
        <v>0</v>
      </c>
      <c r="H2039" s="23">
        <f>ROUND(IF($A2039 ='Inflation Constants Table'!$E$1,E2039,E2039*(_xlfn.XLOOKUP($A2039,'Inflation Constants Table'!$A:$A,'Inflation Constants Table'!$B:$B,0))),0)</f>
        <v>0</v>
      </c>
      <c r="I2039" s="23">
        <f>ROUND(IF($A2039 ='Inflation Constants Table'!$E$1,F2039,F2039*(_xlfn.XLOOKUP($A2039,'Inflation Constants Table'!$A:$A,'Inflation Constants Table'!$B:$B,0))),0)</f>
        <v>0</v>
      </c>
      <c r="J2039" s="23">
        <f>ROUND(IF($A2039 ='Inflation Constants Table'!$E$1,G2039,G2039*(_xlfn.XLOOKUP($A2039,'Inflation Constants Table'!$A:$A,'Inflation Constants Table'!$B:$B,0))),0)</f>
        <v>0</v>
      </c>
      <c r="K2039" s="19">
        <f t="shared" si="95"/>
        <v>0</v>
      </c>
      <c r="L2039" s="73">
        <f>_xlfn.XLOOKUP(A2039,'SAPD GF as Pct of COSA GF'!A:A,'SAPD GF as Pct of COSA GF'!C:C)</f>
        <v>1561144617</v>
      </c>
      <c r="M2039" s="19">
        <f t="shared" si="96"/>
        <v>0</v>
      </c>
    </row>
    <row r="2040" spans="1:13">
      <c r="A2040">
        <v>2023</v>
      </c>
      <c r="B2040" s="25" t="s">
        <v>237</v>
      </c>
      <c r="C2040" s="25" t="s">
        <v>90</v>
      </c>
      <c r="D2040" s="25" t="s">
        <v>91</v>
      </c>
      <c r="F2040" s="65">
        <v>2094850</v>
      </c>
      <c r="G2040" s="65">
        <f t="shared" si="94"/>
        <v>2094850</v>
      </c>
      <c r="H2040" s="23">
        <f>ROUND(IF($A2040 ='Inflation Constants Table'!$E$1,E2040,E2040*(_xlfn.XLOOKUP($A2040,'Inflation Constants Table'!$A:$A,'Inflation Constants Table'!$B:$B,0))),0)</f>
        <v>0</v>
      </c>
      <c r="I2040" s="23">
        <f>ROUND(IF($A2040 ='Inflation Constants Table'!$E$1,F2040,F2040*(_xlfn.XLOOKUP($A2040,'Inflation Constants Table'!$A:$A,'Inflation Constants Table'!$B:$B,0))),0)</f>
        <v>2262438</v>
      </c>
      <c r="J2040" s="23">
        <f>ROUND(IF($A2040 ='Inflation Constants Table'!$E$1,G2040,G2040*(_xlfn.XLOOKUP($A2040,'Inflation Constants Table'!$A:$A,'Inflation Constants Table'!$B:$B,0))),0)</f>
        <v>2262438</v>
      </c>
      <c r="K2040" s="19">
        <f t="shared" si="95"/>
        <v>0</v>
      </c>
      <c r="L2040" s="73">
        <f>_xlfn.XLOOKUP(A2040,'SAPD GF as Pct of COSA GF'!A:A,'SAPD GF as Pct of COSA GF'!C:C)</f>
        <v>1631636678</v>
      </c>
      <c r="M2040" s="19">
        <f t="shared" si="96"/>
        <v>1.3866064856872505E-3</v>
      </c>
    </row>
    <row r="2041" spans="1:13">
      <c r="A2041">
        <v>2023</v>
      </c>
      <c r="B2041" s="25" t="s">
        <v>237</v>
      </c>
      <c r="C2041" s="25" t="s">
        <v>90</v>
      </c>
      <c r="D2041" s="25" t="s">
        <v>93</v>
      </c>
      <c r="F2041" s="65">
        <v>11402</v>
      </c>
      <c r="G2041" s="65">
        <f t="shared" si="94"/>
        <v>11402</v>
      </c>
      <c r="H2041" s="23">
        <f>ROUND(IF($A2041 ='Inflation Constants Table'!$E$1,E2041,E2041*(_xlfn.XLOOKUP($A2041,'Inflation Constants Table'!$A:$A,'Inflation Constants Table'!$B:$B,0))),0)</f>
        <v>0</v>
      </c>
      <c r="I2041" s="23">
        <f>ROUND(IF($A2041 ='Inflation Constants Table'!$E$1,F2041,F2041*(_xlfn.XLOOKUP($A2041,'Inflation Constants Table'!$A:$A,'Inflation Constants Table'!$B:$B,0))),0)</f>
        <v>12314</v>
      </c>
      <c r="J2041" s="23">
        <f>ROUND(IF($A2041 ='Inflation Constants Table'!$E$1,G2041,G2041*(_xlfn.XLOOKUP($A2041,'Inflation Constants Table'!$A:$A,'Inflation Constants Table'!$B:$B,0))),0)</f>
        <v>12314</v>
      </c>
      <c r="K2041" s="19">
        <f t="shared" si="95"/>
        <v>0</v>
      </c>
      <c r="L2041" s="73">
        <f>_xlfn.XLOOKUP(A2041,'SAPD GF as Pct of COSA GF'!A:A,'SAPD GF as Pct of COSA GF'!C:C)</f>
        <v>1631636678</v>
      </c>
      <c r="M2041" s="19">
        <f t="shared" si="96"/>
        <v>7.5470232840647134E-6</v>
      </c>
    </row>
    <row r="2042" spans="1:13">
      <c r="A2042">
        <v>2023</v>
      </c>
      <c r="B2042" s="25" t="s">
        <v>237</v>
      </c>
      <c r="C2042" s="25" t="s">
        <v>90</v>
      </c>
      <c r="D2042" s="25" t="s">
        <v>96</v>
      </c>
      <c r="F2042" s="65">
        <v>2400</v>
      </c>
      <c r="G2042" s="65">
        <f t="shared" si="94"/>
        <v>2400</v>
      </c>
      <c r="H2042" s="23">
        <f>ROUND(IF($A2042 ='Inflation Constants Table'!$E$1,E2042,E2042*(_xlfn.XLOOKUP($A2042,'Inflation Constants Table'!$A:$A,'Inflation Constants Table'!$B:$B,0))),0)</f>
        <v>0</v>
      </c>
      <c r="I2042" s="23">
        <f>ROUND(IF($A2042 ='Inflation Constants Table'!$E$1,F2042,F2042*(_xlfn.XLOOKUP($A2042,'Inflation Constants Table'!$A:$A,'Inflation Constants Table'!$B:$B,0))),0)</f>
        <v>2592</v>
      </c>
      <c r="J2042" s="23">
        <f>ROUND(IF($A2042 ='Inflation Constants Table'!$E$1,G2042,G2042*(_xlfn.XLOOKUP($A2042,'Inflation Constants Table'!$A:$A,'Inflation Constants Table'!$B:$B,0))),0)</f>
        <v>2592</v>
      </c>
      <c r="K2042" s="19">
        <f t="shared" si="95"/>
        <v>0</v>
      </c>
      <c r="L2042" s="73">
        <f>_xlfn.XLOOKUP(A2042,'SAPD GF as Pct of COSA GF'!A:A,'SAPD GF as Pct of COSA GF'!C:C)</f>
        <v>1631636678</v>
      </c>
      <c r="M2042" s="19">
        <f t="shared" si="96"/>
        <v>1.5885889517862382E-6</v>
      </c>
    </row>
    <row r="2043" spans="1:13">
      <c r="A2043">
        <v>2023</v>
      </c>
      <c r="B2043" s="25" t="s">
        <v>237</v>
      </c>
      <c r="C2043" s="25" t="s">
        <v>90</v>
      </c>
      <c r="D2043" s="25" t="s">
        <v>100</v>
      </c>
      <c r="F2043" s="65">
        <v>160603</v>
      </c>
      <c r="G2043" s="65">
        <f t="shared" si="94"/>
        <v>160603</v>
      </c>
      <c r="H2043" s="23">
        <f>ROUND(IF($A2043 ='Inflation Constants Table'!$E$1,E2043,E2043*(_xlfn.XLOOKUP($A2043,'Inflation Constants Table'!$A:$A,'Inflation Constants Table'!$B:$B,0))),0)</f>
        <v>0</v>
      </c>
      <c r="I2043" s="23">
        <f>ROUND(IF($A2043 ='Inflation Constants Table'!$E$1,F2043,F2043*(_xlfn.XLOOKUP($A2043,'Inflation Constants Table'!$A:$A,'Inflation Constants Table'!$B:$B,0))),0)</f>
        <v>173451</v>
      </c>
      <c r="J2043" s="23">
        <f>ROUND(IF($A2043 ='Inflation Constants Table'!$E$1,G2043,G2043*(_xlfn.XLOOKUP($A2043,'Inflation Constants Table'!$A:$A,'Inflation Constants Table'!$B:$B,0))),0)</f>
        <v>173451</v>
      </c>
      <c r="K2043" s="19">
        <f t="shared" si="95"/>
        <v>0</v>
      </c>
      <c r="L2043" s="73">
        <f>_xlfn.XLOOKUP(A2043,'SAPD GF as Pct of COSA GF'!A:A,'SAPD GF as Pct of COSA GF'!C:C)</f>
        <v>1631636678</v>
      </c>
      <c r="M2043" s="19">
        <f t="shared" si="96"/>
        <v>1.0630491600164924E-4</v>
      </c>
    </row>
    <row r="2044" spans="1:13">
      <c r="A2044">
        <v>2023</v>
      </c>
      <c r="B2044" s="25" t="s">
        <v>237</v>
      </c>
      <c r="C2044" s="25" t="s">
        <v>90</v>
      </c>
      <c r="D2044" s="25" t="s">
        <v>102</v>
      </c>
      <c r="F2044" s="65">
        <v>233</v>
      </c>
      <c r="G2044" s="65">
        <f t="shared" si="94"/>
        <v>233</v>
      </c>
      <c r="H2044" s="23">
        <f>ROUND(IF($A2044 ='Inflation Constants Table'!$E$1,E2044,E2044*(_xlfn.XLOOKUP($A2044,'Inflation Constants Table'!$A:$A,'Inflation Constants Table'!$B:$B,0))),0)</f>
        <v>0</v>
      </c>
      <c r="I2044" s="23">
        <f>ROUND(IF($A2044 ='Inflation Constants Table'!$E$1,F2044,F2044*(_xlfn.XLOOKUP($A2044,'Inflation Constants Table'!$A:$A,'Inflation Constants Table'!$B:$B,0))),0)</f>
        <v>252</v>
      </c>
      <c r="J2044" s="23">
        <f>ROUND(IF($A2044 ='Inflation Constants Table'!$E$1,G2044,G2044*(_xlfn.XLOOKUP($A2044,'Inflation Constants Table'!$A:$A,'Inflation Constants Table'!$B:$B,0))),0)</f>
        <v>252</v>
      </c>
      <c r="K2044" s="19">
        <f t="shared" si="95"/>
        <v>0</v>
      </c>
      <c r="L2044" s="73">
        <f>_xlfn.XLOOKUP(A2044,'SAPD GF as Pct of COSA GF'!A:A,'SAPD GF as Pct of COSA GF'!C:C)</f>
        <v>1631636678</v>
      </c>
      <c r="M2044" s="19">
        <f t="shared" si="96"/>
        <v>1.5444614809032872E-7</v>
      </c>
    </row>
    <row r="2045" spans="1:13">
      <c r="A2045">
        <v>2023</v>
      </c>
      <c r="B2045" s="25" t="s">
        <v>237</v>
      </c>
      <c r="C2045" s="25" t="s">
        <v>90</v>
      </c>
      <c r="D2045" s="25" t="s">
        <v>104</v>
      </c>
      <c r="F2045" s="65">
        <v>4369</v>
      </c>
      <c r="G2045" s="65">
        <f t="shared" si="94"/>
        <v>4369</v>
      </c>
      <c r="H2045" s="23">
        <f>ROUND(IF($A2045 ='Inflation Constants Table'!$E$1,E2045,E2045*(_xlfn.XLOOKUP($A2045,'Inflation Constants Table'!$A:$A,'Inflation Constants Table'!$B:$B,0))),0)</f>
        <v>0</v>
      </c>
      <c r="I2045" s="23">
        <f>ROUND(IF($A2045 ='Inflation Constants Table'!$E$1,F2045,F2045*(_xlfn.XLOOKUP($A2045,'Inflation Constants Table'!$A:$A,'Inflation Constants Table'!$B:$B,0))),0)</f>
        <v>4719</v>
      </c>
      <c r="J2045" s="23">
        <f>ROUND(IF($A2045 ='Inflation Constants Table'!$E$1,G2045,G2045*(_xlfn.XLOOKUP($A2045,'Inflation Constants Table'!$A:$A,'Inflation Constants Table'!$B:$B,0))),0)</f>
        <v>4719</v>
      </c>
      <c r="K2045" s="19">
        <f t="shared" si="95"/>
        <v>0</v>
      </c>
      <c r="L2045" s="73">
        <f>_xlfn.XLOOKUP(A2045,'SAPD GF as Pct of COSA GF'!A:A,'SAPD GF as Pct of COSA GF'!C:C)</f>
        <v>1631636678</v>
      </c>
      <c r="M2045" s="19">
        <f t="shared" si="96"/>
        <v>2.8921879874534178E-6</v>
      </c>
    </row>
    <row r="2046" spans="1:13">
      <c r="A2046">
        <v>2023</v>
      </c>
      <c r="B2046" s="25" t="s">
        <v>237</v>
      </c>
      <c r="C2046" s="25" t="s">
        <v>90</v>
      </c>
      <c r="D2046" s="25" t="s">
        <v>122</v>
      </c>
      <c r="F2046" s="65">
        <v>30448</v>
      </c>
      <c r="G2046" s="65">
        <f t="shared" si="94"/>
        <v>30448</v>
      </c>
      <c r="H2046" s="23">
        <f>ROUND(IF($A2046 ='Inflation Constants Table'!$E$1,E2046,E2046*(_xlfn.XLOOKUP($A2046,'Inflation Constants Table'!$A:$A,'Inflation Constants Table'!$B:$B,0))),0)</f>
        <v>0</v>
      </c>
      <c r="I2046" s="23">
        <f>ROUND(IF($A2046 ='Inflation Constants Table'!$E$1,F2046,F2046*(_xlfn.XLOOKUP($A2046,'Inflation Constants Table'!$A:$A,'Inflation Constants Table'!$B:$B,0))),0)</f>
        <v>32884</v>
      </c>
      <c r="J2046" s="23">
        <f>ROUND(IF($A2046 ='Inflation Constants Table'!$E$1,G2046,G2046*(_xlfn.XLOOKUP($A2046,'Inflation Constants Table'!$A:$A,'Inflation Constants Table'!$B:$B,0))),0)</f>
        <v>32884</v>
      </c>
      <c r="K2046" s="19">
        <f t="shared" si="95"/>
        <v>0</v>
      </c>
      <c r="L2046" s="73">
        <f>_xlfn.XLOOKUP(A2046,'SAPD GF as Pct of COSA GF'!A:A,'SAPD GF as Pct of COSA GF'!C:C)</f>
        <v>1631636678</v>
      </c>
      <c r="M2046" s="19">
        <f t="shared" si="96"/>
        <v>2.0153996562707815E-5</v>
      </c>
    </row>
    <row r="2047" spans="1:13">
      <c r="A2047">
        <v>2023</v>
      </c>
      <c r="B2047" s="25" t="s">
        <v>237</v>
      </c>
      <c r="C2047" s="25" t="s">
        <v>90</v>
      </c>
      <c r="D2047" s="25" t="s">
        <v>126</v>
      </c>
      <c r="F2047" s="65">
        <v>53416</v>
      </c>
      <c r="G2047" s="65">
        <f t="shared" si="94"/>
        <v>53416</v>
      </c>
      <c r="H2047" s="23">
        <f>ROUND(IF($A2047 ='Inflation Constants Table'!$E$1,E2047,E2047*(_xlfn.XLOOKUP($A2047,'Inflation Constants Table'!$A:$A,'Inflation Constants Table'!$B:$B,0))),0)</f>
        <v>0</v>
      </c>
      <c r="I2047" s="23">
        <f>ROUND(IF($A2047 ='Inflation Constants Table'!$E$1,F2047,F2047*(_xlfn.XLOOKUP($A2047,'Inflation Constants Table'!$A:$A,'Inflation Constants Table'!$B:$B,0))),0)</f>
        <v>57689</v>
      </c>
      <c r="J2047" s="23">
        <f>ROUND(IF($A2047 ='Inflation Constants Table'!$E$1,G2047,G2047*(_xlfn.XLOOKUP($A2047,'Inflation Constants Table'!$A:$A,'Inflation Constants Table'!$B:$B,0))),0)</f>
        <v>57689</v>
      </c>
      <c r="K2047" s="19">
        <f t="shared" si="95"/>
        <v>0</v>
      </c>
      <c r="L2047" s="73">
        <f>_xlfn.XLOOKUP(A2047,'SAPD GF as Pct of COSA GF'!A:A,'SAPD GF as Pct of COSA GF'!C:C)</f>
        <v>1631636678</v>
      </c>
      <c r="M2047" s="19">
        <f t="shared" si="96"/>
        <v>3.53565231634245E-5</v>
      </c>
    </row>
    <row r="2048" spans="1:13">
      <c r="A2048">
        <v>2023</v>
      </c>
      <c r="B2048" s="25" t="s">
        <v>237</v>
      </c>
      <c r="C2048" s="25" t="s">
        <v>90</v>
      </c>
      <c r="D2048" s="25" t="s">
        <v>127</v>
      </c>
      <c r="F2048" s="65">
        <v>5730</v>
      </c>
      <c r="G2048" s="65">
        <f t="shared" si="94"/>
        <v>5730</v>
      </c>
      <c r="H2048" s="23">
        <f>ROUND(IF($A2048 ='Inflation Constants Table'!$E$1,E2048,E2048*(_xlfn.XLOOKUP($A2048,'Inflation Constants Table'!$A:$A,'Inflation Constants Table'!$B:$B,0))),0)</f>
        <v>0</v>
      </c>
      <c r="I2048" s="23">
        <f>ROUND(IF($A2048 ='Inflation Constants Table'!$E$1,F2048,F2048*(_xlfn.XLOOKUP($A2048,'Inflation Constants Table'!$A:$A,'Inflation Constants Table'!$B:$B,0))),0)</f>
        <v>6188</v>
      </c>
      <c r="J2048" s="23">
        <f>ROUND(IF($A2048 ='Inflation Constants Table'!$E$1,G2048,G2048*(_xlfn.XLOOKUP($A2048,'Inflation Constants Table'!$A:$A,'Inflation Constants Table'!$B:$B,0))),0)</f>
        <v>6188</v>
      </c>
      <c r="K2048" s="19">
        <f t="shared" si="95"/>
        <v>0</v>
      </c>
      <c r="L2048" s="73">
        <f>_xlfn.XLOOKUP(A2048,'SAPD GF as Pct of COSA GF'!A:A,'SAPD GF as Pct of COSA GF'!C:C)</f>
        <v>1631636678</v>
      </c>
      <c r="M2048" s="19">
        <f t="shared" si="96"/>
        <v>3.7925109697736274E-6</v>
      </c>
    </row>
    <row r="2049" spans="1:13">
      <c r="A2049">
        <v>2023</v>
      </c>
      <c r="B2049" s="25" t="s">
        <v>237</v>
      </c>
      <c r="C2049" s="25" t="s">
        <v>90</v>
      </c>
      <c r="D2049" s="25" t="s">
        <v>129</v>
      </c>
      <c r="F2049" s="65">
        <v>-315371</v>
      </c>
      <c r="G2049" s="65">
        <f t="shared" si="94"/>
        <v>-315371</v>
      </c>
      <c r="H2049" s="23">
        <f>ROUND(IF($A2049 ='Inflation Constants Table'!$E$1,E2049,E2049*(_xlfn.XLOOKUP($A2049,'Inflation Constants Table'!$A:$A,'Inflation Constants Table'!$B:$B,0))),0)</f>
        <v>0</v>
      </c>
      <c r="I2049" s="23">
        <f>ROUND(IF($A2049 ='Inflation Constants Table'!$E$1,F2049,F2049*(_xlfn.XLOOKUP($A2049,'Inflation Constants Table'!$A:$A,'Inflation Constants Table'!$B:$B,0))),0)</f>
        <v>-340601</v>
      </c>
      <c r="J2049" s="23">
        <f>ROUND(IF($A2049 ='Inflation Constants Table'!$E$1,G2049,G2049*(_xlfn.XLOOKUP($A2049,'Inflation Constants Table'!$A:$A,'Inflation Constants Table'!$B:$B,0))),0)</f>
        <v>-340601</v>
      </c>
      <c r="K2049" s="19">
        <f t="shared" si="95"/>
        <v>0</v>
      </c>
      <c r="L2049" s="73">
        <f>_xlfn.XLOOKUP(A2049,'SAPD GF as Pct of COSA GF'!A:A,'SAPD GF as Pct of COSA GF'!C:C)</f>
        <v>1631636678</v>
      </c>
      <c r="M2049" s="19">
        <f t="shared" si="96"/>
        <v>-2.0874806541950022E-4</v>
      </c>
    </row>
    <row r="2050" spans="1:13">
      <c r="A2050">
        <v>2023</v>
      </c>
      <c r="B2050" s="25" t="s">
        <v>237</v>
      </c>
      <c r="C2050" s="25" t="s">
        <v>90</v>
      </c>
      <c r="D2050" s="25" t="s">
        <v>128</v>
      </c>
      <c r="F2050" s="65">
        <v>167681</v>
      </c>
      <c r="G2050" s="65">
        <f t="shared" si="94"/>
        <v>167681</v>
      </c>
      <c r="H2050" s="23">
        <f>ROUND(IF($A2050 ='Inflation Constants Table'!$E$1,E2050,E2050*(_xlfn.XLOOKUP($A2050,'Inflation Constants Table'!$A:$A,'Inflation Constants Table'!$B:$B,0))),0)</f>
        <v>0</v>
      </c>
      <c r="I2050" s="23">
        <f>ROUND(IF($A2050 ='Inflation Constants Table'!$E$1,F2050,F2050*(_xlfn.XLOOKUP($A2050,'Inflation Constants Table'!$A:$A,'Inflation Constants Table'!$B:$B,0))),0)</f>
        <v>181095</v>
      </c>
      <c r="J2050" s="23">
        <f>ROUND(IF($A2050 ='Inflation Constants Table'!$E$1,G2050,G2050*(_xlfn.XLOOKUP($A2050,'Inflation Constants Table'!$A:$A,'Inflation Constants Table'!$B:$B,0))),0)</f>
        <v>181095</v>
      </c>
      <c r="K2050" s="19">
        <f t="shared" si="95"/>
        <v>0</v>
      </c>
      <c r="L2050" s="73">
        <f>_xlfn.XLOOKUP(A2050,'SAPD GF as Pct of COSA GF'!A:A,'SAPD GF as Pct of COSA GF'!C:C)</f>
        <v>1631636678</v>
      </c>
      <c r="M2050" s="19">
        <f t="shared" si="96"/>
        <v>1.1098978249372255E-4</v>
      </c>
    </row>
    <row r="2051" spans="1:13">
      <c r="A2051">
        <v>2023</v>
      </c>
      <c r="B2051" s="25" t="s">
        <v>237</v>
      </c>
      <c r="C2051" s="25" t="s">
        <v>130</v>
      </c>
      <c r="D2051" s="25" t="s">
        <v>140</v>
      </c>
      <c r="F2051" s="65">
        <v>376</v>
      </c>
      <c r="G2051" s="65">
        <f t="shared" ref="G2051:G2114" si="97">E2051+F2051</f>
        <v>376</v>
      </c>
      <c r="H2051" s="23">
        <f>ROUND(IF($A2051 ='Inflation Constants Table'!$E$1,E2051,E2051*(_xlfn.XLOOKUP($A2051,'Inflation Constants Table'!$A:$A,'Inflation Constants Table'!$B:$B,0))),0)</f>
        <v>0</v>
      </c>
      <c r="I2051" s="23">
        <f>ROUND(IF($A2051 ='Inflation Constants Table'!$E$1,F2051,F2051*(_xlfn.XLOOKUP($A2051,'Inflation Constants Table'!$A:$A,'Inflation Constants Table'!$B:$B,0))),0)</f>
        <v>406</v>
      </c>
      <c r="J2051" s="23">
        <f>ROUND(IF($A2051 ='Inflation Constants Table'!$E$1,G2051,G2051*(_xlfn.XLOOKUP($A2051,'Inflation Constants Table'!$A:$A,'Inflation Constants Table'!$B:$B,0))),0)</f>
        <v>406</v>
      </c>
      <c r="K2051" s="19">
        <f t="shared" ref="K2051:K2114" si="98">IF(J2051 = 0, 0, H2051/J2051)</f>
        <v>0</v>
      </c>
      <c r="L2051" s="73">
        <f>_xlfn.XLOOKUP(A2051,'SAPD GF as Pct of COSA GF'!A:A,'SAPD GF as Pct of COSA GF'!C:C)</f>
        <v>1631636678</v>
      </c>
      <c r="M2051" s="19">
        <f t="shared" ref="M2051:M2114" si="99">J2051/L2051</f>
        <v>2.4882990525664072E-7</v>
      </c>
    </row>
    <row r="2052" spans="1:13">
      <c r="A2052">
        <v>2023</v>
      </c>
      <c r="B2052" s="25" t="s">
        <v>237</v>
      </c>
      <c r="C2052" s="25" t="s">
        <v>130</v>
      </c>
      <c r="D2052" s="25" t="s">
        <v>143</v>
      </c>
      <c r="F2052" s="65">
        <v>16909</v>
      </c>
      <c r="G2052" s="65">
        <f t="shared" si="97"/>
        <v>16909</v>
      </c>
      <c r="H2052" s="23">
        <f>ROUND(IF($A2052 ='Inflation Constants Table'!$E$1,E2052,E2052*(_xlfn.XLOOKUP($A2052,'Inflation Constants Table'!$A:$A,'Inflation Constants Table'!$B:$B,0))),0)</f>
        <v>0</v>
      </c>
      <c r="I2052" s="23">
        <f>ROUND(IF($A2052 ='Inflation Constants Table'!$E$1,F2052,F2052*(_xlfn.XLOOKUP($A2052,'Inflation Constants Table'!$A:$A,'Inflation Constants Table'!$B:$B,0))),0)</f>
        <v>18262</v>
      </c>
      <c r="J2052" s="23">
        <f>ROUND(IF($A2052 ='Inflation Constants Table'!$E$1,G2052,G2052*(_xlfn.XLOOKUP($A2052,'Inflation Constants Table'!$A:$A,'Inflation Constants Table'!$B:$B,0))),0)</f>
        <v>18262</v>
      </c>
      <c r="K2052" s="19">
        <f t="shared" si="98"/>
        <v>0</v>
      </c>
      <c r="L2052" s="73">
        <f>_xlfn.XLOOKUP(A2052,'SAPD GF as Pct of COSA GF'!A:A,'SAPD GF as Pct of COSA GF'!C:C)</f>
        <v>1631636678</v>
      </c>
      <c r="M2052" s="19">
        <f t="shared" si="99"/>
        <v>1.1192442684228505E-5</v>
      </c>
    </row>
    <row r="2053" spans="1:13">
      <c r="A2053">
        <v>2023</v>
      </c>
      <c r="B2053" s="25" t="s">
        <v>237</v>
      </c>
      <c r="C2053" s="25" t="s">
        <v>130</v>
      </c>
      <c r="D2053" s="25" t="s">
        <v>144</v>
      </c>
      <c r="F2053" s="65">
        <v>0</v>
      </c>
      <c r="G2053" s="65">
        <f t="shared" si="97"/>
        <v>0</v>
      </c>
      <c r="H2053" s="23">
        <f>ROUND(IF($A2053 ='Inflation Constants Table'!$E$1,E2053,E2053*(_xlfn.XLOOKUP($A2053,'Inflation Constants Table'!$A:$A,'Inflation Constants Table'!$B:$B,0))),0)</f>
        <v>0</v>
      </c>
      <c r="I2053" s="23">
        <f>ROUND(IF($A2053 ='Inflation Constants Table'!$E$1,F2053,F2053*(_xlfn.XLOOKUP($A2053,'Inflation Constants Table'!$A:$A,'Inflation Constants Table'!$B:$B,0))),0)</f>
        <v>0</v>
      </c>
      <c r="J2053" s="23">
        <f>ROUND(IF($A2053 ='Inflation Constants Table'!$E$1,G2053,G2053*(_xlfn.XLOOKUP($A2053,'Inflation Constants Table'!$A:$A,'Inflation Constants Table'!$B:$B,0))),0)</f>
        <v>0</v>
      </c>
      <c r="K2053" s="19">
        <f t="shared" si="98"/>
        <v>0</v>
      </c>
      <c r="L2053" s="73">
        <f>_xlfn.XLOOKUP(A2053,'SAPD GF as Pct of COSA GF'!A:A,'SAPD GF as Pct of COSA GF'!C:C)</f>
        <v>1631636678</v>
      </c>
      <c r="M2053" s="19">
        <f t="shared" si="99"/>
        <v>0</v>
      </c>
    </row>
    <row r="2054" spans="1:13">
      <c r="A2054">
        <v>2023</v>
      </c>
      <c r="B2054" s="25" t="s">
        <v>237</v>
      </c>
      <c r="C2054" s="25" t="s">
        <v>130</v>
      </c>
      <c r="D2054" s="25" t="s">
        <v>152</v>
      </c>
      <c r="F2054" s="65">
        <v>1169</v>
      </c>
      <c r="G2054" s="65">
        <f t="shared" si="97"/>
        <v>1169</v>
      </c>
      <c r="H2054" s="23">
        <f>ROUND(IF($A2054 ='Inflation Constants Table'!$E$1,E2054,E2054*(_xlfn.XLOOKUP($A2054,'Inflation Constants Table'!$A:$A,'Inflation Constants Table'!$B:$B,0))),0)</f>
        <v>0</v>
      </c>
      <c r="I2054" s="23">
        <f>ROUND(IF($A2054 ='Inflation Constants Table'!$E$1,F2054,F2054*(_xlfn.XLOOKUP($A2054,'Inflation Constants Table'!$A:$A,'Inflation Constants Table'!$B:$B,0))),0)</f>
        <v>1263</v>
      </c>
      <c r="J2054" s="23">
        <f>ROUND(IF($A2054 ='Inflation Constants Table'!$E$1,G2054,G2054*(_xlfn.XLOOKUP($A2054,'Inflation Constants Table'!$A:$A,'Inflation Constants Table'!$B:$B,0))),0)</f>
        <v>1263</v>
      </c>
      <c r="K2054" s="19">
        <f t="shared" si="98"/>
        <v>0</v>
      </c>
      <c r="L2054" s="73">
        <f>_xlfn.XLOOKUP(A2054,'SAPD GF as Pct of COSA GF'!A:A,'SAPD GF as Pct of COSA GF'!C:C)</f>
        <v>1631636678</v>
      </c>
      <c r="M2054" s="19">
        <f t="shared" si="99"/>
        <v>7.740693850717666E-7</v>
      </c>
    </row>
    <row r="2055" spans="1:13">
      <c r="A2055">
        <v>2023</v>
      </c>
      <c r="B2055" s="25" t="s">
        <v>237</v>
      </c>
      <c r="C2055" s="25" t="s">
        <v>159</v>
      </c>
      <c r="D2055" s="25" t="s">
        <v>164</v>
      </c>
      <c r="F2055" s="65">
        <v>1000</v>
      </c>
      <c r="G2055" s="65">
        <f t="shared" si="97"/>
        <v>1000</v>
      </c>
      <c r="H2055" s="23">
        <f>ROUND(IF($A2055 ='Inflation Constants Table'!$E$1,E2055,E2055*(_xlfn.XLOOKUP($A2055,'Inflation Constants Table'!$A:$A,'Inflation Constants Table'!$B:$B,0))),0)</f>
        <v>0</v>
      </c>
      <c r="I2055" s="23">
        <f>ROUND(IF($A2055 ='Inflation Constants Table'!$E$1,F2055,F2055*(_xlfn.XLOOKUP($A2055,'Inflation Constants Table'!$A:$A,'Inflation Constants Table'!$B:$B,0))),0)</f>
        <v>1080</v>
      </c>
      <c r="J2055" s="23">
        <f>ROUND(IF($A2055 ='Inflation Constants Table'!$E$1,G2055,G2055*(_xlfn.XLOOKUP($A2055,'Inflation Constants Table'!$A:$A,'Inflation Constants Table'!$B:$B,0))),0)</f>
        <v>1080</v>
      </c>
      <c r="K2055" s="19">
        <f t="shared" si="98"/>
        <v>0</v>
      </c>
      <c r="L2055" s="73">
        <f>_xlfn.XLOOKUP(A2055,'SAPD GF as Pct of COSA GF'!A:A,'SAPD GF as Pct of COSA GF'!C:C)</f>
        <v>1631636678</v>
      </c>
      <c r="M2055" s="19">
        <f t="shared" si="99"/>
        <v>6.6191206324426598E-7</v>
      </c>
    </row>
    <row r="2056" spans="1:13">
      <c r="A2056">
        <v>2023</v>
      </c>
      <c r="B2056" s="25" t="s">
        <v>237</v>
      </c>
      <c r="C2056" s="25" t="s">
        <v>159</v>
      </c>
      <c r="D2056" s="25" t="s">
        <v>166</v>
      </c>
      <c r="F2056" s="65">
        <v>14336</v>
      </c>
      <c r="G2056" s="65">
        <f t="shared" si="97"/>
        <v>14336</v>
      </c>
      <c r="H2056" s="23">
        <f>ROUND(IF($A2056 ='Inflation Constants Table'!$E$1,E2056,E2056*(_xlfn.XLOOKUP($A2056,'Inflation Constants Table'!$A:$A,'Inflation Constants Table'!$B:$B,0))),0)</f>
        <v>0</v>
      </c>
      <c r="I2056" s="23">
        <f>ROUND(IF($A2056 ='Inflation Constants Table'!$E$1,F2056,F2056*(_xlfn.XLOOKUP($A2056,'Inflation Constants Table'!$A:$A,'Inflation Constants Table'!$B:$B,0))),0)</f>
        <v>15483</v>
      </c>
      <c r="J2056" s="23">
        <f>ROUND(IF($A2056 ='Inflation Constants Table'!$E$1,G2056,G2056*(_xlfn.XLOOKUP($A2056,'Inflation Constants Table'!$A:$A,'Inflation Constants Table'!$B:$B,0))),0)</f>
        <v>15483</v>
      </c>
      <c r="K2056" s="19">
        <f t="shared" si="98"/>
        <v>0</v>
      </c>
      <c r="L2056" s="73">
        <f>_xlfn.XLOOKUP(A2056,'SAPD GF as Pct of COSA GF'!A:A,'SAPD GF as Pct of COSA GF'!C:C)</f>
        <v>1631636678</v>
      </c>
      <c r="M2056" s="19">
        <f t="shared" si="99"/>
        <v>9.4892448844546012E-6</v>
      </c>
    </row>
    <row r="2057" spans="1:13">
      <c r="A2057">
        <v>2023</v>
      </c>
      <c r="B2057" s="25" t="s">
        <v>237</v>
      </c>
      <c r="C2057" s="25" t="s">
        <v>159</v>
      </c>
      <c r="D2057" s="25" t="s">
        <v>172</v>
      </c>
      <c r="F2057" s="65">
        <v>2713</v>
      </c>
      <c r="G2057" s="65">
        <f t="shared" si="97"/>
        <v>2713</v>
      </c>
      <c r="H2057" s="23">
        <f>ROUND(IF($A2057 ='Inflation Constants Table'!$E$1,E2057,E2057*(_xlfn.XLOOKUP($A2057,'Inflation Constants Table'!$A:$A,'Inflation Constants Table'!$B:$B,0))),0)</f>
        <v>0</v>
      </c>
      <c r="I2057" s="23">
        <f>ROUND(IF($A2057 ='Inflation Constants Table'!$E$1,F2057,F2057*(_xlfn.XLOOKUP($A2057,'Inflation Constants Table'!$A:$A,'Inflation Constants Table'!$B:$B,0))),0)</f>
        <v>2930</v>
      </c>
      <c r="J2057" s="23">
        <f>ROUND(IF($A2057 ='Inflation Constants Table'!$E$1,G2057,G2057*(_xlfn.XLOOKUP($A2057,'Inflation Constants Table'!$A:$A,'Inflation Constants Table'!$B:$B,0))),0)</f>
        <v>2930</v>
      </c>
      <c r="K2057" s="19">
        <f t="shared" si="98"/>
        <v>0</v>
      </c>
      <c r="L2057" s="73">
        <f>_xlfn.XLOOKUP(A2057,'SAPD GF as Pct of COSA GF'!A:A,'SAPD GF as Pct of COSA GF'!C:C)</f>
        <v>1631636678</v>
      </c>
      <c r="M2057" s="19">
        <f t="shared" si="99"/>
        <v>1.7957429123200919E-6</v>
      </c>
    </row>
    <row r="2058" spans="1:13">
      <c r="A2058">
        <v>2023</v>
      </c>
      <c r="B2058" s="25" t="s">
        <v>237</v>
      </c>
      <c r="C2058" s="25" t="s">
        <v>177</v>
      </c>
      <c r="D2058" s="25" t="s">
        <v>180</v>
      </c>
      <c r="F2058" s="65">
        <v>170</v>
      </c>
      <c r="G2058" s="65">
        <f t="shared" si="97"/>
        <v>170</v>
      </c>
      <c r="H2058" s="23">
        <f>ROUND(IF($A2058 ='Inflation Constants Table'!$E$1,E2058,E2058*(_xlfn.XLOOKUP($A2058,'Inflation Constants Table'!$A:$A,'Inflation Constants Table'!$B:$B,0))),0)</f>
        <v>0</v>
      </c>
      <c r="I2058" s="23">
        <f>ROUND(IF($A2058 ='Inflation Constants Table'!$E$1,F2058,F2058*(_xlfn.XLOOKUP($A2058,'Inflation Constants Table'!$A:$A,'Inflation Constants Table'!$B:$B,0))),0)</f>
        <v>184</v>
      </c>
      <c r="J2058" s="23">
        <f>ROUND(IF($A2058 ='Inflation Constants Table'!$E$1,G2058,G2058*(_xlfn.XLOOKUP($A2058,'Inflation Constants Table'!$A:$A,'Inflation Constants Table'!$B:$B,0))),0)</f>
        <v>184</v>
      </c>
      <c r="K2058" s="19">
        <f t="shared" si="98"/>
        <v>0</v>
      </c>
      <c r="L2058" s="73">
        <f>_xlfn.XLOOKUP(A2058,'SAPD GF as Pct of COSA GF'!A:A,'SAPD GF as Pct of COSA GF'!C:C)</f>
        <v>1631636678</v>
      </c>
      <c r="M2058" s="19">
        <f t="shared" si="99"/>
        <v>1.127702033675416E-7</v>
      </c>
    </row>
    <row r="2059" spans="1:13">
      <c r="A2059">
        <v>2023</v>
      </c>
      <c r="B2059" s="25" t="s">
        <v>237</v>
      </c>
      <c r="C2059" s="25" t="s">
        <v>177</v>
      </c>
      <c r="D2059" s="25" t="s">
        <v>213</v>
      </c>
      <c r="F2059" s="65">
        <v>974</v>
      </c>
      <c r="G2059" s="65">
        <f t="shared" si="97"/>
        <v>974</v>
      </c>
      <c r="H2059" s="23">
        <f>ROUND(IF($A2059 ='Inflation Constants Table'!$E$1,E2059,E2059*(_xlfn.XLOOKUP($A2059,'Inflation Constants Table'!$A:$A,'Inflation Constants Table'!$B:$B,0))),0)</f>
        <v>0</v>
      </c>
      <c r="I2059" s="23">
        <f>ROUND(IF($A2059 ='Inflation Constants Table'!$E$1,F2059,F2059*(_xlfn.XLOOKUP($A2059,'Inflation Constants Table'!$A:$A,'Inflation Constants Table'!$B:$B,0))),0)</f>
        <v>1052</v>
      </c>
      <c r="J2059" s="23">
        <f>ROUND(IF($A2059 ='Inflation Constants Table'!$E$1,G2059,G2059*(_xlfn.XLOOKUP($A2059,'Inflation Constants Table'!$A:$A,'Inflation Constants Table'!$B:$B,0))),0)</f>
        <v>1052</v>
      </c>
      <c r="K2059" s="19">
        <f t="shared" si="98"/>
        <v>0</v>
      </c>
      <c r="L2059" s="73">
        <f>_xlfn.XLOOKUP(A2059,'SAPD GF as Pct of COSA GF'!A:A,'SAPD GF as Pct of COSA GF'!C:C)</f>
        <v>1631636678</v>
      </c>
      <c r="M2059" s="19">
        <f t="shared" si="99"/>
        <v>6.4475138012311833E-7</v>
      </c>
    </row>
    <row r="2060" spans="1:13">
      <c r="A2060">
        <v>2023</v>
      </c>
      <c r="B2060" s="25" t="s">
        <v>237</v>
      </c>
      <c r="C2060" s="25" t="s">
        <v>177</v>
      </c>
      <c r="D2060" s="25" t="s">
        <v>182</v>
      </c>
      <c r="F2060" s="65">
        <v>1376</v>
      </c>
      <c r="G2060" s="65">
        <f t="shared" si="97"/>
        <v>1376</v>
      </c>
      <c r="H2060" s="23">
        <f>ROUND(IF($A2060 ='Inflation Constants Table'!$E$1,E2060,E2060*(_xlfn.XLOOKUP($A2060,'Inflation Constants Table'!$A:$A,'Inflation Constants Table'!$B:$B,0))),0)</f>
        <v>0</v>
      </c>
      <c r="I2060" s="23">
        <f>ROUND(IF($A2060 ='Inflation Constants Table'!$E$1,F2060,F2060*(_xlfn.XLOOKUP($A2060,'Inflation Constants Table'!$A:$A,'Inflation Constants Table'!$B:$B,0))),0)</f>
        <v>1486</v>
      </c>
      <c r="J2060" s="23">
        <f>ROUND(IF($A2060 ='Inflation Constants Table'!$E$1,G2060,G2060*(_xlfn.XLOOKUP($A2060,'Inflation Constants Table'!$A:$A,'Inflation Constants Table'!$B:$B,0))),0)</f>
        <v>1486</v>
      </c>
      <c r="K2060" s="19">
        <f t="shared" si="98"/>
        <v>0</v>
      </c>
      <c r="L2060" s="73">
        <f>_xlfn.XLOOKUP(A2060,'SAPD GF as Pct of COSA GF'!A:A,'SAPD GF as Pct of COSA GF'!C:C)</f>
        <v>1631636678</v>
      </c>
      <c r="M2060" s="19">
        <f t="shared" si="99"/>
        <v>9.107419685009067E-7</v>
      </c>
    </row>
    <row r="2061" spans="1:13">
      <c r="A2061">
        <v>2023</v>
      </c>
      <c r="B2061" s="25" t="s">
        <v>237</v>
      </c>
      <c r="C2061" s="25" t="s">
        <v>177</v>
      </c>
      <c r="D2061" s="25" t="s">
        <v>185</v>
      </c>
      <c r="F2061" s="65">
        <v>59829</v>
      </c>
      <c r="G2061" s="65">
        <f t="shared" si="97"/>
        <v>59829</v>
      </c>
      <c r="H2061" s="23">
        <f>ROUND(IF($A2061 ='Inflation Constants Table'!$E$1,E2061,E2061*(_xlfn.XLOOKUP($A2061,'Inflation Constants Table'!$A:$A,'Inflation Constants Table'!$B:$B,0))),0)</f>
        <v>0</v>
      </c>
      <c r="I2061" s="23">
        <f>ROUND(IF($A2061 ='Inflation Constants Table'!$E$1,F2061,F2061*(_xlfn.XLOOKUP($A2061,'Inflation Constants Table'!$A:$A,'Inflation Constants Table'!$B:$B,0))),0)</f>
        <v>64615</v>
      </c>
      <c r="J2061" s="23">
        <f>ROUND(IF($A2061 ='Inflation Constants Table'!$E$1,G2061,G2061*(_xlfn.XLOOKUP($A2061,'Inflation Constants Table'!$A:$A,'Inflation Constants Table'!$B:$B,0))),0)</f>
        <v>64615</v>
      </c>
      <c r="K2061" s="19">
        <f t="shared" si="98"/>
        <v>0</v>
      </c>
      <c r="L2061" s="73">
        <f>_xlfn.XLOOKUP(A2061,'SAPD GF as Pct of COSA GF'!A:A,'SAPD GF as Pct of COSA GF'!C:C)</f>
        <v>1631636678</v>
      </c>
      <c r="M2061" s="19">
        <f t="shared" si="99"/>
        <v>3.9601340709748374E-5</v>
      </c>
    </row>
    <row r="2062" spans="1:13">
      <c r="A2062">
        <v>2023</v>
      </c>
      <c r="B2062" s="25" t="s">
        <v>237</v>
      </c>
      <c r="C2062" s="25" t="s">
        <v>177</v>
      </c>
      <c r="D2062" s="25" t="s">
        <v>193</v>
      </c>
      <c r="F2062" s="65">
        <v>27675</v>
      </c>
      <c r="G2062" s="65">
        <f t="shared" si="97"/>
        <v>27675</v>
      </c>
      <c r="H2062" s="23">
        <f>ROUND(IF($A2062 ='Inflation Constants Table'!$E$1,E2062,E2062*(_xlfn.XLOOKUP($A2062,'Inflation Constants Table'!$A:$A,'Inflation Constants Table'!$B:$B,0))),0)</f>
        <v>0</v>
      </c>
      <c r="I2062" s="23">
        <f>ROUND(IF($A2062 ='Inflation Constants Table'!$E$1,F2062,F2062*(_xlfn.XLOOKUP($A2062,'Inflation Constants Table'!$A:$A,'Inflation Constants Table'!$B:$B,0))),0)</f>
        <v>29889</v>
      </c>
      <c r="J2062" s="23">
        <f>ROUND(IF($A2062 ='Inflation Constants Table'!$E$1,G2062,G2062*(_xlfn.XLOOKUP($A2062,'Inflation Constants Table'!$A:$A,'Inflation Constants Table'!$B:$B,0))),0)</f>
        <v>29889</v>
      </c>
      <c r="K2062" s="19">
        <f t="shared" si="98"/>
        <v>0</v>
      </c>
      <c r="L2062" s="73">
        <f>_xlfn.XLOOKUP(A2062,'SAPD GF as Pct of COSA GF'!A:A,'SAPD GF as Pct of COSA GF'!C:C)</f>
        <v>1631636678</v>
      </c>
      <c r="M2062" s="19">
        <f t="shared" si="99"/>
        <v>1.8318416350285059E-5</v>
      </c>
    </row>
    <row r="2063" spans="1:13">
      <c r="A2063">
        <v>2023</v>
      </c>
      <c r="B2063" s="25" t="s">
        <v>237</v>
      </c>
      <c r="C2063" s="25" t="s">
        <v>177</v>
      </c>
      <c r="D2063" s="25" t="s">
        <v>195</v>
      </c>
      <c r="F2063" s="65">
        <v>43967</v>
      </c>
      <c r="G2063" s="65">
        <f t="shared" si="97"/>
        <v>43967</v>
      </c>
      <c r="H2063" s="23">
        <f>ROUND(IF($A2063 ='Inflation Constants Table'!$E$1,E2063,E2063*(_xlfn.XLOOKUP($A2063,'Inflation Constants Table'!$A:$A,'Inflation Constants Table'!$B:$B,0))),0)</f>
        <v>0</v>
      </c>
      <c r="I2063" s="23">
        <f>ROUND(IF($A2063 ='Inflation Constants Table'!$E$1,F2063,F2063*(_xlfn.XLOOKUP($A2063,'Inflation Constants Table'!$A:$A,'Inflation Constants Table'!$B:$B,0))),0)</f>
        <v>47484</v>
      </c>
      <c r="J2063" s="23">
        <f>ROUND(IF($A2063 ='Inflation Constants Table'!$E$1,G2063,G2063*(_xlfn.XLOOKUP($A2063,'Inflation Constants Table'!$A:$A,'Inflation Constants Table'!$B:$B,0))),0)</f>
        <v>47484</v>
      </c>
      <c r="K2063" s="19">
        <f t="shared" si="98"/>
        <v>0</v>
      </c>
      <c r="L2063" s="73">
        <f>_xlfn.XLOOKUP(A2063,'SAPD GF as Pct of COSA GF'!A:A,'SAPD GF as Pct of COSA GF'!C:C)</f>
        <v>1631636678</v>
      </c>
      <c r="M2063" s="19">
        <f t="shared" si="99"/>
        <v>2.9102067047306228E-5</v>
      </c>
    </row>
    <row r="2064" spans="1:13">
      <c r="A2064">
        <v>2023</v>
      </c>
      <c r="B2064" s="25" t="s">
        <v>237</v>
      </c>
      <c r="C2064" s="25" t="s">
        <v>177</v>
      </c>
      <c r="D2064" s="25" t="s">
        <v>197</v>
      </c>
      <c r="F2064" s="65">
        <v>196913</v>
      </c>
      <c r="G2064" s="65">
        <f t="shared" si="97"/>
        <v>196913</v>
      </c>
      <c r="H2064" s="23">
        <f>ROUND(IF($A2064 ='Inflation Constants Table'!$E$1,E2064,E2064*(_xlfn.XLOOKUP($A2064,'Inflation Constants Table'!$A:$A,'Inflation Constants Table'!$B:$B,0))),0)</f>
        <v>0</v>
      </c>
      <c r="I2064" s="23">
        <f>ROUND(IF($A2064 ='Inflation Constants Table'!$E$1,F2064,F2064*(_xlfn.XLOOKUP($A2064,'Inflation Constants Table'!$A:$A,'Inflation Constants Table'!$B:$B,0))),0)</f>
        <v>212666</v>
      </c>
      <c r="J2064" s="23">
        <f>ROUND(IF($A2064 ='Inflation Constants Table'!$E$1,G2064,G2064*(_xlfn.XLOOKUP($A2064,'Inflation Constants Table'!$A:$A,'Inflation Constants Table'!$B:$B,0))),0)</f>
        <v>212666</v>
      </c>
      <c r="K2064" s="19">
        <f t="shared" si="98"/>
        <v>0</v>
      </c>
      <c r="L2064" s="73">
        <f>_xlfn.XLOOKUP(A2064,'SAPD GF as Pct of COSA GF'!A:A,'SAPD GF as Pct of COSA GF'!C:C)</f>
        <v>1631636678</v>
      </c>
      <c r="M2064" s="19">
        <f t="shared" si="99"/>
        <v>1.3033906559435654E-4</v>
      </c>
    </row>
    <row r="2065" spans="1:13">
      <c r="A2065">
        <v>2023</v>
      </c>
      <c r="B2065" s="25" t="s">
        <v>237</v>
      </c>
      <c r="C2065" s="25" t="s">
        <v>199</v>
      </c>
      <c r="D2065" s="25" t="s">
        <v>226</v>
      </c>
      <c r="F2065" s="65">
        <v>0</v>
      </c>
      <c r="G2065" s="65">
        <f t="shared" si="97"/>
        <v>0</v>
      </c>
      <c r="H2065" s="23">
        <f>ROUND(IF($A2065 ='Inflation Constants Table'!$E$1,E2065,E2065*(_xlfn.XLOOKUP($A2065,'Inflation Constants Table'!$A:$A,'Inflation Constants Table'!$B:$B,0))),0)</f>
        <v>0</v>
      </c>
      <c r="I2065" s="23">
        <f>ROUND(IF($A2065 ='Inflation Constants Table'!$E$1,F2065,F2065*(_xlfn.XLOOKUP($A2065,'Inflation Constants Table'!$A:$A,'Inflation Constants Table'!$B:$B,0))),0)</f>
        <v>0</v>
      </c>
      <c r="J2065" s="23">
        <f>ROUND(IF($A2065 ='Inflation Constants Table'!$E$1,G2065,G2065*(_xlfn.XLOOKUP($A2065,'Inflation Constants Table'!$A:$A,'Inflation Constants Table'!$B:$B,0))),0)</f>
        <v>0</v>
      </c>
      <c r="K2065" s="19">
        <f t="shared" si="98"/>
        <v>0</v>
      </c>
      <c r="L2065" s="73">
        <f>_xlfn.XLOOKUP(A2065,'SAPD GF as Pct of COSA GF'!A:A,'SAPD GF as Pct of COSA GF'!C:C)</f>
        <v>1631636678</v>
      </c>
      <c r="M2065" s="19">
        <f t="shared" si="99"/>
        <v>0</v>
      </c>
    </row>
    <row r="2066" spans="1:13">
      <c r="A2066">
        <v>2023</v>
      </c>
      <c r="B2066" s="25" t="s">
        <v>237</v>
      </c>
      <c r="C2066" s="25" t="s">
        <v>199</v>
      </c>
      <c r="D2066" s="25" t="s">
        <v>227</v>
      </c>
      <c r="F2066" s="68">
        <v>9000</v>
      </c>
      <c r="G2066" s="65">
        <f t="shared" si="97"/>
        <v>9000</v>
      </c>
      <c r="H2066" s="23">
        <f>ROUND(IF($A2066 ='Inflation Constants Table'!$E$1,E2066,E2066*(_xlfn.XLOOKUP($A2066,'Inflation Constants Table'!$A:$A,'Inflation Constants Table'!$B:$B,0))),0)</f>
        <v>0</v>
      </c>
      <c r="I2066" s="23">
        <f>ROUND(IF($A2066 ='Inflation Constants Table'!$E$1,F2066,F2066*(_xlfn.XLOOKUP($A2066,'Inflation Constants Table'!$A:$A,'Inflation Constants Table'!$B:$B,0))),0)</f>
        <v>9720</v>
      </c>
      <c r="J2066" s="23">
        <f>ROUND(IF($A2066 ='Inflation Constants Table'!$E$1,G2066,G2066*(_xlfn.XLOOKUP($A2066,'Inflation Constants Table'!$A:$A,'Inflation Constants Table'!$B:$B,0))),0)</f>
        <v>9720</v>
      </c>
      <c r="K2066" s="19">
        <f t="shared" si="98"/>
        <v>0</v>
      </c>
      <c r="L2066" s="73">
        <f>_xlfn.XLOOKUP(A2066,'SAPD GF as Pct of COSA GF'!A:A,'SAPD GF as Pct of COSA GF'!C:C)</f>
        <v>1631636678</v>
      </c>
      <c r="M2066" s="19">
        <f t="shared" si="99"/>
        <v>5.9572085691983933E-6</v>
      </c>
    </row>
    <row r="2067" spans="1:13">
      <c r="A2067">
        <v>2024</v>
      </c>
      <c r="B2067" s="25" t="s">
        <v>237</v>
      </c>
      <c r="C2067" s="25" t="s">
        <v>90</v>
      </c>
      <c r="D2067" s="25" t="s">
        <v>91</v>
      </c>
      <c r="F2067" s="65">
        <v>2291393</v>
      </c>
      <c r="G2067" s="65">
        <f t="shared" si="97"/>
        <v>2291393</v>
      </c>
      <c r="H2067" s="23">
        <f>ROUND(IF($A2067 ='Inflation Constants Table'!$E$1,E2067,E2067*(_xlfn.XLOOKUP($A2067,'Inflation Constants Table'!$A:$A,'Inflation Constants Table'!$B:$B,0))),0)</f>
        <v>0</v>
      </c>
      <c r="I2067" s="23">
        <f>ROUND(IF($A2067 ='Inflation Constants Table'!$E$1,F2067,F2067*(_xlfn.XLOOKUP($A2067,'Inflation Constants Table'!$A:$A,'Inflation Constants Table'!$B:$B,0))),0)</f>
        <v>2405963</v>
      </c>
      <c r="J2067" s="23">
        <f>ROUND(IF($A2067 ='Inflation Constants Table'!$E$1,G2067,G2067*(_xlfn.XLOOKUP($A2067,'Inflation Constants Table'!$A:$A,'Inflation Constants Table'!$B:$B,0))),0)</f>
        <v>2405963</v>
      </c>
      <c r="K2067" s="19">
        <f t="shared" si="98"/>
        <v>0</v>
      </c>
      <c r="L2067" s="73">
        <f>_xlfn.XLOOKUP(A2067,'SAPD GF as Pct of COSA GF'!A:A,'SAPD GF as Pct of COSA GF'!C:C)</f>
        <v>1682584782</v>
      </c>
      <c r="M2067" s="19">
        <f t="shared" si="99"/>
        <v>1.4299208133453807E-3</v>
      </c>
    </row>
    <row r="2068" spans="1:13">
      <c r="A2068">
        <v>2024</v>
      </c>
      <c r="B2068" s="25" t="s">
        <v>237</v>
      </c>
      <c r="C2068" s="25" t="s">
        <v>90</v>
      </c>
      <c r="D2068" s="25" t="s">
        <v>93</v>
      </c>
      <c r="F2068" s="65">
        <v>11402</v>
      </c>
      <c r="G2068" s="65">
        <f t="shared" si="97"/>
        <v>11402</v>
      </c>
      <c r="H2068" s="23">
        <f>ROUND(IF($A2068 ='Inflation Constants Table'!$E$1,E2068,E2068*(_xlfn.XLOOKUP($A2068,'Inflation Constants Table'!$A:$A,'Inflation Constants Table'!$B:$B,0))),0)</f>
        <v>0</v>
      </c>
      <c r="I2068" s="23">
        <f>ROUND(IF($A2068 ='Inflation Constants Table'!$E$1,F2068,F2068*(_xlfn.XLOOKUP($A2068,'Inflation Constants Table'!$A:$A,'Inflation Constants Table'!$B:$B,0))),0)</f>
        <v>11972</v>
      </c>
      <c r="J2068" s="23">
        <f>ROUND(IF($A2068 ='Inflation Constants Table'!$E$1,G2068,G2068*(_xlfn.XLOOKUP($A2068,'Inflation Constants Table'!$A:$A,'Inflation Constants Table'!$B:$B,0))),0)</f>
        <v>11972</v>
      </c>
      <c r="K2068" s="19">
        <f t="shared" si="98"/>
        <v>0</v>
      </c>
      <c r="L2068" s="73">
        <f>_xlfn.XLOOKUP(A2068,'SAPD GF as Pct of COSA GF'!A:A,'SAPD GF as Pct of COSA GF'!C:C)</f>
        <v>1682584782</v>
      </c>
      <c r="M2068" s="19">
        <f t="shared" si="99"/>
        <v>7.115243242465033E-6</v>
      </c>
    </row>
    <row r="2069" spans="1:13">
      <c r="A2069">
        <v>2024</v>
      </c>
      <c r="B2069" s="25" t="s">
        <v>237</v>
      </c>
      <c r="C2069" s="25" t="s">
        <v>90</v>
      </c>
      <c r="D2069" s="25" t="s">
        <v>96</v>
      </c>
      <c r="F2069" s="65">
        <v>2400</v>
      </c>
      <c r="G2069" s="65">
        <f t="shared" si="97"/>
        <v>2400</v>
      </c>
      <c r="H2069" s="23">
        <f>ROUND(IF($A2069 ='Inflation Constants Table'!$E$1,E2069,E2069*(_xlfn.XLOOKUP($A2069,'Inflation Constants Table'!$A:$A,'Inflation Constants Table'!$B:$B,0))),0)</f>
        <v>0</v>
      </c>
      <c r="I2069" s="23">
        <f>ROUND(IF($A2069 ='Inflation Constants Table'!$E$1,F2069,F2069*(_xlfn.XLOOKUP($A2069,'Inflation Constants Table'!$A:$A,'Inflation Constants Table'!$B:$B,0))),0)</f>
        <v>2520</v>
      </c>
      <c r="J2069" s="23">
        <f>ROUND(IF($A2069 ='Inflation Constants Table'!$E$1,G2069,G2069*(_xlfn.XLOOKUP($A2069,'Inflation Constants Table'!$A:$A,'Inflation Constants Table'!$B:$B,0))),0)</f>
        <v>2520</v>
      </c>
      <c r="K2069" s="19">
        <f t="shared" si="98"/>
        <v>0</v>
      </c>
      <c r="L2069" s="73">
        <f>_xlfn.XLOOKUP(A2069,'SAPD GF as Pct of COSA GF'!A:A,'SAPD GF as Pct of COSA GF'!C:C)</f>
        <v>1682584782</v>
      </c>
      <c r="M2069" s="19">
        <f t="shared" si="99"/>
        <v>1.497695704227521E-6</v>
      </c>
    </row>
    <row r="2070" spans="1:13">
      <c r="A2070">
        <v>2024</v>
      </c>
      <c r="B2070" s="25" t="s">
        <v>237</v>
      </c>
      <c r="C2070" s="25" t="s">
        <v>90</v>
      </c>
      <c r="D2070" s="25" t="s">
        <v>100</v>
      </c>
      <c r="F2070" s="65">
        <v>175317</v>
      </c>
      <c r="G2070" s="65">
        <f t="shared" si="97"/>
        <v>175317</v>
      </c>
      <c r="H2070" s="23">
        <f>ROUND(IF($A2070 ='Inflation Constants Table'!$E$1,E2070,E2070*(_xlfn.XLOOKUP($A2070,'Inflation Constants Table'!$A:$A,'Inflation Constants Table'!$B:$B,0))),0)</f>
        <v>0</v>
      </c>
      <c r="I2070" s="23">
        <f>ROUND(IF($A2070 ='Inflation Constants Table'!$E$1,F2070,F2070*(_xlfn.XLOOKUP($A2070,'Inflation Constants Table'!$A:$A,'Inflation Constants Table'!$B:$B,0))),0)</f>
        <v>184083</v>
      </c>
      <c r="J2070" s="23">
        <f>ROUND(IF($A2070 ='Inflation Constants Table'!$E$1,G2070,G2070*(_xlfn.XLOOKUP($A2070,'Inflation Constants Table'!$A:$A,'Inflation Constants Table'!$B:$B,0))),0)</f>
        <v>184083</v>
      </c>
      <c r="K2070" s="19">
        <f t="shared" si="98"/>
        <v>0</v>
      </c>
      <c r="L2070" s="73">
        <f>_xlfn.XLOOKUP(A2070,'SAPD GF as Pct of COSA GF'!A:A,'SAPD GF as Pct of COSA GF'!C:C)</f>
        <v>1682584782</v>
      </c>
      <c r="M2070" s="19">
        <f t="shared" si="99"/>
        <v>1.0940488822274396E-4</v>
      </c>
    </row>
    <row r="2071" spans="1:13">
      <c r="A2071">
        <v>2024</v>
      </c>
      <c r="B2071" s="25" t="s">
        <v>237</v>
      </c>
      <c r="C2071" s="25" t="s">
        <v>90</v>
      </c>
      <c r="D2071" s="25" t="s">
        <v>102</v>
      </c>
      <c r="F2071" s="65">
        <v>242</v>
      </c>
      <c r="G2071" s="65">
        <f t="shared" si="97"/>
        <v>242</v>
      </c>
      <c r="H2071" s="23">
        <f>ROUND(IF($A2071 ='Inflation Constants Table'!$E$1,E2071,E2071*(_xlfn.XLOOKUP($A2071,'Inflation Constants Table'!$A:$A,'Inflation Constants Table'!$B:$B,0))),0)</f>
        <v>0</v>
      </c>
      <c r="I2071" s="23">
        <f>ROUND(IF($A2071 ='Inflation Constants Table'!$E$1,F2071,F2071*(_xlfn.XLOOKUP($A2071,'Inflation Constants Table'!$A:$A,'Inflation Constants Table'!$B:$B,0))),0)</f>
        <v>254</v>
      </c>
      <c r="J2071" s="23">
        <f>ROUND(IF($A2071 ='Inflation Constants Table'!$E$1,G2071,G2071*(_xlfn.XLOOKUP($A2071,'Inflation Constants Table'!$A:$A,'Inflation Constants Table'!$B:$B,0))),0)</f>
        <v>254</v>
      </c>
      <c r="K2071" s="19">
        <f t="shared" si="98"/>
        <v>0</v>
      </c>
      <c r="L2071" s="73">
        <f>_xlfn.XLOOKUP(A2071,'SAPD GF as Pct of COSA GF'!A:A,'SAPD GF as Pct of COSA GF'!C:C)</f>
        <v>1682584782</v>
      </c>
      <c r="M2071" s="19">
        <f t="shared" si="99"/>
        <v>1.5095821780705965E-7</v>
      </c>
    </row>
    <row r="2072" spans="1:13">
      <c r="A2072">
        <v>2024</v>
      </c>
      <c r="B2072" s="25" t="s">
        <v>237</v>
      </c>
      <c r="C2072" s="25" t="s">
        <v>90</v>
      </c>
      <c r="D2072" s="25" t="s">
        <v>104</v>
      </c>
      <c r="F2072" s="65">
        <v>4369</v>
      </c>
      <c r="G2072" s="65">
        <f t="shared" si="97"/>
        <v>4369</v>
      </c>
      <c r="H2072" s="23">
        <f>ROUND(IF($A2072 ='Inflation Constants Table'!$E$1,E2072,E2072*(_xlfn.XLOOKUP($A2072,'Inflation Constants Table'!$A:$A,'Inflation Constants Table'!$B:$B,0))),0)</f>
        <v>0</v>
      </c>
      <c r="I2072" s="23">
        <f>ROUND(IF($A2072 ='Inflation Constants Table'!$E$1,F2072,F2072*(_xlfn.XLOOKUP($A2072,'Inflation Constants Table'!$A:$A,'Inflation Constants Table'!$B:$B,0))),0)</f>
        <v>4587</v>
      </c>
      <c r="J2072" s="23">
        <f>ROUND(IF($A2072 ='Inflation Constants Table'!$E$1,G2072,G2072*(_xlfn.XLOOKUP($A2072,'Inflation Constants Table'!$A:$A,'Inflation Constants Table'!$B:$B,0))),0)</f>
        <v>4587</v>
      </c>
      <c r="K2072" s="19">
        <f t="shared" si="98"/>
        <v>0</v>
      </c>
      <c r="L2072" s="73">
        <f>_xlfn.XLOOKUP(A2072,'SAPD GF as Pct of COSA GF'!A:A,'SAPD GF as Pct of COSA GF'!C:C)</f>
        <v>1682584782</v>
      </c>
      <c r="M2072" s="19">
        <f t="shared" si="99"/>
        <v>2.7261627759093805E-6</v>
      </c>
    </row>
    <row r="2073" spans="1:13">
      <c r="A2073">
        <v>2024</v>
      </c>
      <c r="B2073" s="25" t="s">
        <v>237</v>
      </c>
      <c r="C2073" s="25" t="s">
        <v>90</v>
      </c>
      <c r="D2073" s="25" t="s">
        <v>122</v>
      </c>
      <c r="F2073" s="65">
        <v>33399</v>
      </c>
      <c r="G2073" s="65">
        <f t="shared" si="97"/>
        <v>33399</v>
      </c>
      <c r="H2073" s="23">
        <f>ROUND(IF($A2073 ='Inflation Constants Table'!$E$1,E2073,E2073*(_xlfn.XLOOKUP($A2073,'Inflation Constants Table'!$A:$A,'Inflation Constants Table'!$B:$B,0))),0)</f>
        <v>0</v>
      </c>
      <c r="I2073" s="23">
        <f>ROUND(IF($A2073 ='Inflation Constants Table'!$E$1,F2073,F2073*(_xlfn.XLOOKUP($A2073,'Inflation Constants Table'!$A:$A,'Inflation Constants Table'!$B:$B,0))),0)</f>
        <v>35069</v>
      </c>
      <c r="J2073" s="23">
        <f>ROUND(IF($A2073 ='Inflation Constants Table'!$E$1,G2073,G2073*(_xlfn.XLOOKUP($A2073,'Inflation Constants Table'!$A:$A,'Inflation Constants Table'!$B:$B,0))),0)</f>
        <v>35069</v>
      </c>
      <c r="K2073" s="19">
        <f t="shared" si="98"/>
        <v>0</v>
      </c>
      <c r="L2073" s="73">
        <f>_xlfn.XLOOKUP(A2073,'SAPD GF as Pct of COSA GF'!A:A,'SAPD GF as Pct of COSA GF'!C:C)</f>
        <v>1682584782</v>
      </c>
      <c r="M2073" s="19">
        <f t="shared" si="99"/>
        <v>2.0842337560140848E-5</v>
      </c>
    </row>
    <row r="2074" spans="1:13">
      <c r="A2074">
        <v>2024</v>
      </c>
      <c r="B2074" s="25" t="s">
        <v>237</v>
      </c>
      <c r="C2074" s="25" t="s">
        <v>90</v>
      </c>
      <c r="D2074" s="25" t="s">
        <v>126</v>
      </c>
      <c r="F2074" s="65">
        <v>57410</v>
      </c>
      <c r="G2074" s="65">
        <f t="shared" si="97"/>
        <v>57410</v>
      </c>
      <c r="H2074" s="23">
        <f>ROUND(IF($A2074 ='Inflation Constants Table'!$E$1,E2074,E2074*(_xlfn.XLOOKUP($A2074,'Inflation Constants Table'!$A:$A,'Inflation Constants Table'!$B:$B,0))),0)</f>
        <v>0</v>
      </c>
      <c r="I2074" s="23">
        <f>ROUND(IF($A2074 ='Inflation Constants Table'!$E$1,F2074,F2074*(_xlfn.XLOOKUP($A2074,'Inflation Constants Table'!$A:$A,'Inflation Constants Table'!$B:$B,0))),0)</f>
        <v>60281</v>
      </c>
      <c r="J2074" s="23">
        <f>ROUND(IF($A2074 ='Inflation Constants Table'!$E$1,G2074,G2074*(_xlfn.XLOOKUP($A2074,'Inflation Constants Table'!$A:$A,'Inflation Constants Table'!$B:$B,0))),0)</f>
        <v>60281</v>
      </c>
      <c r="K2074" s="19">
        <f t="shared" si="98"/>
        <v>0</v>
      </c>
      <c r="L2074" s="73">
        <f>_xlfn.XLOOKUP(A2074,'SAPD GF as Pct of COSA GF'!A:A,'SAPD GF as Pct of COSA GF'!C:C)</f>
        <v>1682584782</v>
      </c>
      <c r="M2074" s="19">
        <f t="shared" si="99"/>
        <v>3.58264264867219E-5</v>
      </c>
    </row>
    <row r="2075" spans="1:13">
      <c r="A2075">
        <v>2024</v>
      </c>
      <c r="B2075" s="25" t="s">
        <v>237</v>
      </c>
      <c r="C2075" s="25" t="s">
        <v>90</v>
      </c>
      <c r="D2075" s="25" t="s">
        <v>127</v>
      </c>
      <c r="F2075" s="65">
        <v>5865</v>
      </c>
      <c r="G2075" s="65">
        <f t="shared" si="97"/>
        <v>5865</v>
      </c>
      <c r="H2075" s="23">
        <f>ROUND(IF($A2075 ='Inflation Constants Table'!$E$1,E2075,E2075*(_xlfn.XLOOKUP($A2075,'Inflation Constants Table'!$A:$A,'Inflation Constants Table'!$B:$B,0))),0)</f>
        <v>0</v>
      </c>
      <c r="I2075" s="23">
        <f>ROUND(IF($A2075 ='Inflation Constants Table'!$E$1,F2075,F2075*(_xlfn.XLOOKUP($A2075,'Inflation Constants Table'!$A:$A,'Inflation Constants Table'!$B:$B,0))),0)</f>
        <v>6158</v>
      </c>
      <c r="J2075" s="23">
        <f>ROUND(IF($A2075 ='Inflation Constants Table'!$E$1,G2075,G2075*(_xlfn.XLOOKUP($A2075,'Inflation Constants Table'!$A:$A,'Inflation Constants Table'!$B:$B,0))),0)</f>
        <v>6158</v>
      </c>
      <c r="K2075" s="19">
        <f t="shared" si="98"/>
        <v>0</v>
      </c>
      <c r="L2075" s="73">
        <f>_xlfn.XLOOKUP(A2075,'SAPD GF as Pct of COSA GF'!A:A,'SAPD GF as Pct of COSA GF'!C:C)</f>
        <v>1682584782</v>
      </c>
      <c r="M2075" s="19">
        <f t="shared" si="99"/>
        <v>3.6598452962829663E-6</v>
      </c>
    </row>
    <row r="2076" spans="1:13">
      <c r="A2076">
        <v>2024</v>
      </c>
      <c r="B2076" s="25" t="s">
        <v>237</v>
      </c>
      <c r="C2076" s="25" t="s">
        <v>90</v>
      </c>
      <c r="D2076" s="25" t="s">
        <v>129</v>
      </c>
      <c r="F2076" s="65">
        <v>-315371</v>
      </c>
      <c r="G2076" s="65">
        <f t="shared" si="97"/>
        <v>-315371</v>
      </c>
      <c r="H2076" s="23">
        <f>ROUND(IF($A2076 ='Inflation Constants Table'!$E$1,E2076,E2076*(_xlfn.XLOOKUP($A2076,'Inflation Constants Table'!$A:$A,'Inflation Constants Table'!$B:$B,0))),0)</f>
        <v>0</v>
      </c>
      <c r="I2076" s="23">
        <f>ROUND(IF($A2076 ='Inflation Constants Table'!$E$1,F2076,F2076*(_xlfn.XLOOKUP($A2076,'Inflation Constants Table'!$A:$A,'Inflation Constants Table'!$B:$B,0))),0)</f>
        <v>-331140</v>
      </c>
      <c r="J2076" s="23">
        <f>ROUND(IF($A2076 ='Inflation Constants Table'!$E$1,G2076,G2076*(_xlfn.XLOOKUP($A2076,'Inflation Constants Table'!$A:$A,'Inflation Constants Table'!$B:$B,0))),0)</f>
        <v>-331140</v>
      </c>
      <c r="K2076" s="19">
        <f t="shared" si="98"/>
        <v>0</v>
      </c>
      <c r="L2076" s="73">
        <f>_xlfn.XLOOKUP(A2076,'SAPD GF as Pct of COSA GF'!A:A,'SAPD GF as Pct of COSA GF'!C:C)</f>
        <v>1682584782</v>
      </c>
      <c r="M2076" s="19">
        <f t="shared" si="99"/>
        <v>-1.9680434741980212E-4</v>
      </c>
    </row>
    <row r="2077" spans="1:13">
      <c r="A2077">
        <v>2024</v>
      </c>
      <c r="B2077" s="25" t="s">
        <v>237</v>
      </c>
      <c r="C2077" s="25" t="s">
        <v>90</v>
      </c>
      <c r="D2077" s="25" t="s">
        <v>128</v>
      </c>
      <c r="F2077" s="65">
        <v>106721</v>
      </c>
      <c r="G2077" s="65">
        <f t="shared" si="97"/>
        <v>106721</v>
      </c>
      <c r="H2077" s="23">
        <f>ROUND(IF($A2077 ='Inflation Constants Table'!$E$1,E2077,E2077*(_xlfn.XLOOKUP($A2077,'Inflation Constants Table'!$A:$A,'Inflation Constants Table'!$B:$B,0))),0)</f>
        <v>0</v>
      </c>
      <c r="I2077" s="23">
        <f>ROUND(IF($A2077 ='Inflation Constants Table'!$E$1,F2077,F2077*(_xlfn.XLOOKUP($A2077,'Inflation Constants Table'!$A:$A,'Inflation Constants Table'!$B:$B,0))),0)</f>
        <v>112057</v>
      </c>
      <c r="J2077" s="23">
        <f>ROUND(IF($A2077 ='Inflation Constants Table'!$E$1,G2077,G2077*(_xlfn.XLOOKUP($A2077,'Inflation Constants Table'!$A:$A,'Inflation Constants Table'!$B:$B,0))),0)</f>
        <v>112057</v>
      </c>
      <c r="K2077" s="19">
        <f t="shared" si="98"/>
        <v>0</v>
      </c>
      <c r="L2077" s="73">
        <f>_xlfn.XLOOKUP(A2077,'SAPD GF as Pct of COSA GF'!A:A,'SAPD GF as Pct of COSA GF'!C:C)</f>
        <v>1682584782</v>
      </c>
      <c r="M2077" s="19">
        <f t="shared" si="99"/>
        <v>6.659812997167592E-5</v>
      </c>
    </row>
    <row r="2078" spans="1:13">
      <c r="A2078">
        <v>2024</v>
      </c>
      <c r="B2078" s="25" t="s">
        <v>237</v>
      </c>
      <c r="C2078" s="25" t="s">
        <v>130</v>
      </c>
      <c r="D2078" s="25" t="s">
        <v>140</v>
      </c>
      <c r="F2078" s="65">
        <v>376</v>
      </c>
      <c r="G2078" s="65">
        <f t="shared" si="97"/>
        <v>376</v>
      </c>
      <c r="H2078" s="23">
        <f>ROUND(IF($A2078 ='Inflation Constants Table'!$E$1,E2078,E2078*(_xlfn.XLOOKUP($A2078,'Inflation Constants Table'!$A:$A,'Inflation Constants Table'!$B:$B,0))),0)</f>
        <v>0</v>
      </c>
      <c r="I2078" s="23">
        <f>ROUND(IF($A2078 ='Inflation Constants Table'!$E$1,F2078,F2078*(_xlfn.XLOOKUP($A2078,'Inflation Constants Table'!$A:$A,'Inflation Constants Table'!$B:$B,0))),0)</f>
        <v>395</v>
      </c>
      <c r="J2078" s="23">
        <f>ROUND(IF($A2078 ='Inflation Constants Table'!$E$1,G2078,G2078*(_xlfn.XLOOKUP($A2078,'Inflation Constants Table'!$A:$A,'Inflation Constants Table'!$B:$B,0))),0)</f>
        <v>395</v>
      </c>
      <c r="K2078" s="19">
        <f t="shared" si="98"/>
        <v>0</v>
      </c>
      <c r="L2078" s="73">
        <f>_xlfn.XLOOKUP(A2078,'SAPD GF as Pct of COSA GF'!A:A,'SAPD GF as Pct of COSA GF'!C:C)</f>
        <v>1682584782</v>
      </c>
      <c r="M2078" s="19">
        <f t="shared" si="99"/>
        <v>2.3475785840074238E-7</v>
      </c>
    </row>
    <row r="2079" spans="1:13">
      <c r="A2079">
        <v>2024</v>
      </c>
      <c r="B2079" s="25" t="s">
        <v>237</v>
      </c>
      <c r="C2079" s="25" t="s">
        <v>130</v>
      </c>
      <c r="D2079" s="25" t="s">
        <v>143</v>
      </c>
      <c r="F2079" s="65">
        <v>16909</v>
      </c>
      <c r="G2079" s="65">
        <f t="shared" si="97"/>
        <v>16909</v>
      </c>
      <c r="H2079" s="23">
        <f>ROUND(IF($A2079 ='Inflation Constants Table'!$E$1,E2079,E2079*(_xlfn.XLOOKUP($A2079,'Inflation Constants Table'!$A:$A,'Inflation Constants Table'!$B:$B,0))),0)</f>
        <v>0</v>
      </c>
      <c r="I2079" s="23">
        <f>ROUND(IF($A2079 ='Inflation Constants Table'!$E$1,F2079,F2079*(_xlfn.XLOOKUP($A2079,'Inflation Constants Table'!$A:$A,'Inflation Constants Table'!$B:$B,0))),0)</f>
        <v>17754</v>
      </c>
      <c r="J2079" s="23">
        <f>ROUND(IF($A2079 ='Inflation Constants Table'!$E$1,G2079,G2079*(_xlfn.XLOOKUP($A2079,'Inflation Constants Table'!$A:$A,'Inflation Constants Table'!$B:$B,0))),0)</f>
        <v>17754</v>
      </c>
      <c r="K2079" s="19">
        <f t="shared" si="98"/>
        <v>0</v>
      </c>
      <c r="L2079" s="73">
        <f>_xlfn.XLOOKUP(A2079,'SAPD GF as Pct of COSA GF'!A:A,'SAPD GF as Pct of COSA GF'!C:C)</f>
        <v>1682584782</v>
      </c>
      <c r="M2079" s="19">
        <f t="shared" si="99"/>
        <v>1.0551622830498179E-5</v>
      </c>
    </row>
    <row r="2080" spans="1:13">
      <c r="A2080">
        <v>2024</v>
      </c>
      <c r="B2080" s="25" t="s">
        <v>237</v>
      </c>
      <c r="C2080" s="25" t="s">
        <v>130</v>
      </c>
      <c r="D2080" s="25" t="s">
        <v>144</v>
      </c>
      <c r="F2080" s="65">
        <v>0</v>
      </c>
      <c r="G2080" s="65">
        <f t="shared" si="97"/>
        <v>0</v>
      </c>
      <c r="H2080" s="23">
        <f>ROUND(IF($A2080 ='Inflation Constants Table'!$E$1,E2080,E2080*(_xlfn.XLOOKUP($A2080,'Inflation Constants Table'!$A:$A,'Inflation Constants Table'!$B:$B,0))),0)</f>
        <v>0</v>
      </c>
      <c r="I2080" s="23">
        <f>ROUND(IF($A2080 ='Inflation Constants Table'!$E$1,F2080,F2080*(_xlfn.XLOOKUP($A2080,'Inflation Constants Table'!$A:$A,'Inflation Constants Table'!$B:$B,0))),0)</f>
        <v>0</v>
      </c>
      <c r="J2080" s="23">
        <f>ROUND(IF($A2080 ='Inflation Constants Table'!$E$1,G2080,G2080*(_xlfn.XLOOKUP($A2080,'Inflation Constants Table'!$A:$A,'Inflation Constants Table'!$B:$B,0))),0)</f>
        <v>0</v>
      </c>
      <c r="K2080" s="19">
        <f t="shared" si="98"/>
        <v>0</v>
      </c>
      <c r="L2080" s="73">
        <f>_xlfn.XLOOKUP(A2080,'SAPD GF as Pct of COSA GF'!A:A,'SAPD GF as Pct of COSA GF'!C:C)</f>
        <v>1682584782</v>
      </c>
      <c r="M2080" s="19">
        <f t="shared" si="99"/>
        <v>0</v>
      </c>
    </row>
    <row r="2081" spans="1:13">
      <c r="A2081">
        <v>2024</v>
      </c>
      <c r="B2081" s="25" t="s">
        <v>237</v>
      </c>
      <c r="C2081" s="25" t="s">
        <v>130</v>
      </c>
      <c r="D2081" s="25" t="s">
        <v>152</v>
      </c>
      <c r="F2081" s="65">
        <v>1169</v>
      </c>
      <c r="G2081" s="65">
        <f t="shared" si="97"/>
        <v>1169</v>
      </c>
      <c r="H2081" s="23">
        <f>ROUND(IF($A2081 ='Inflation Constants Table'!$E$1,E2081,E2081*(_xlfn.XLOOKUP($A2081,'Inflation Constants Table'!$A:$A,'Inflation Constants Table'!$B:$B,0))),0)</f>
        <v>0</v>
      </c>
      <c r="I2081" s="23">
        <f>ROUND(IF($A2081 ='Inflation Constants Table'!$E$1,F2081,F2081*(_xlfn.XLOOKUP($A2081,'Inflation Constants Table'!$A:$A,'Inflation Constants Table'!$B:$B,0))),0)</f>
        <v>1227</v>
      </c>
      <c r="J2081" s="23">
        <f>ROUND(IF($A2081 ='Inflation Constants Table'!$E$1,G2081,G2081*(_xlfn.XLOOKUP($A2081,'Inflation Constants Table'!$A:$A,'Inflation Constants Table'!$B:$B,0))),0)</f>
        <v>1227</v>
      </c>
      <c r="K2081" s="19">
        <f t="shared" si="98"/>
        <v>0</v>
      </c>
      <c r="L2081" s="73">
        <f>_xlfn.XLOOKUP(A2081,'SAPD GF as Pct of COSA GF'!A:A,'SAPD GF as Pct of COSA GF'!C:C)</f>
        <v>1682584782</v>
      </c>
      <c r="M2081" s="19">
        <f t="shared" si="99"/>
        <v>7.2923517027268589E-7</v>
      </c>
    </row>
    <row r="2082" spans="1:13">
      <c r="A2082">
        <v>2024</v>
      </c>
      <c r="B2082" s="25" t="s">
        <v>237</v>
      </c>
      <c r="C2082" s="25" t="s">
        <v>159</v>
      </c>
      <c r="D2082" s="25" t="s">
        <v>164</v>
      </c>
      <c r="F2082" s="65">
        <v>1000</v>
      </c>
      <c r="G2082" s="65">
        <f t="shared" si="97"/>
        <v>1000</v>
      </c>
      <c r="H2082" s="23">
        <f>ROUND(IF($A2082 ='Inflation Constants Table'!$E$1,E2082,E2082*(_xlfn.XLOOKUP($A2082,'Inflation Constants Table'!$A:$A,'Inflation Constants Table'!$B:$B,0))),0)</f>
        <v>0</v>
      </c>
      <c r="I2082" s="23">
        <f>ROUND(IF($A2082 ='Inflation Constants Table'!$E$1,F2082,F2082*(_xlfn.XLOOKUP($A2082,'Inflation Constants Table'!$A:$A,'Inflation Constants Table'!$B:$B,0))),0)</f>
        <v>1050</v>
      </c>
      <c r="J2082" s="23">
        <f>ROUND(IF($A2082 ='Inflation Constants Table'!$E$1,G2082,G2082*(_xlfn.XLOOKUP($A2082,'Inflation Constants Table'!$A:$A,'Inflation Constants Table'!$B:$B,0))),0)</f>
        <v>1050</v>
      </c>
      <c r="K2082" s="19">
        <f t="shared" si="98"/>
        <v>0</v>
      </c>
      <c r="L2082" s="73">
        <f>_xlfn.XLOOKUP(A2082,'SAPD GF as Pct of COSA GF'!A:A,'SAPD GF as Pct of COSA GF'!C:C)</f>
        <v>1682584782</v>
      </c>
      <c r="M2082" s="19">
        <f t="shared" si="99"/>
        <v>6.2403987676146716E-7</v>
      </c>
    </row>
    <row r="2083" spans="1:13">
      <c r="A2083">
        <v>2024</v>
      </c>
      <c r="B2083" s="25" t="s">
        <v>237</v>
      </c>
      <c r="C2083" s="25" t="s">
        <v>159</v>
      </c>
      <c r="D2083" s="25" t="s">
        <v>166</v>
      </c>
      <c r="F2083" s="65">
        <v>14336</v>
      </c>
      <c r="G2083" s="65">
        <f t="shared" si="97"/>
        <v>14336</v>
      </c>
      <c r="H2083" s="23">
        <f>ROUND(IF($A2083 ='Inflation Constants Table'!$E$1,E2083,E2083*(_xlfn.XLOOKUP($A2083,'Inflation Constants Table'!$A:$A,'Inflation Constants Table'!$B:$B,0))),0)</f>
        <v>0</v>
      </c>
      <c r="I2083" s="23">
        <f>ROUND(IF($A2083 ='Inflation Constants Table'!$E$1,F2083,F2083*(_xlfn.XLOOKUP($A2083,'Inflation Constants Table'!$A:$A,'Inflation Constants Table'!$B:$B,0))),0)</f>
        <v>15053</v>
      </c>
      <c r="J2083" s="23">
        <f>ROUND(IF($A2083 ='Inflation Constants Table'!$E$1,G2083,G2083*(_xlfn.XLOOKUP($A2083,'Inflation Constants Table'!$A:$A,'Inflation Constants Table'!$B:$B,0))),0)</f>
        <v>15053</v>
      </c>
      <c r="K2083" s="19">
        <f t="shared" si="98"/>
        <v>0</v>
      </c>
      <c r="L2083" s="73">
        <f>_xlfn.XLOOKUP(A2083,'SAPD GF as Pct of COSA GF'!A:A,'SAPD GF as Pct of COSA GF'!C:C)</f>
        <v>1682584782</v>
      </c>
      <c r="M2083" s="19">
        <f t="shared" si="99"/>
        <v>8.9463545379908237E-6</v>
      </c>
    </row>
    <row r="2084" spans="1:13">
      <c r="A2084">
        <v>2024</v>
      </c>
      <c r="B2084" s="25" t="s">
        <v>237</v>
      </c>
      <c r="C2084" s="25" t="s">
        <v>159</v>
      </c>
      <c r="D2084" s="25" t="s">
        <v>172</v>
      </c>
      <c r="F2084" s="65">
        <v>2713</v>
      </c>
      <c r="G2084" s="65">
        <f t="shared" si="97"/>
        <v>2713</v>
      </c>
      <c r="H2084" s="23">
        <f>ROUND(IF($A2084 ='Inflation Constants Table'!$E$1,E2084,E2084*(_xlfn.XLOOKUP($A2084,'Inflation Constants Table'!$A:$A,'Inflation Constants Table'!$B:$B,0))),0)</f>
        <v>0</v>
      </c>
      <c r="I2084" s="23">
        <f>ROUND(IF($A2084 ='Inflation Constants Table'!$E$1,F2084,F2084*(_xlfn.XLOOKUP($A2084,'Inflation Constants Table'!$A:$A,'Inflation Constants Table'!$B:$B,0))),0)</f>
        <v>2849</v>
      </c>
      <c r="J2084" s="23">
        <f>ROUND(IF($A2084 ='Inflation Constants Table'!$E$1,G2084,G2084*(_xlfn.XLOOKUP($A2084,'Inflation Constants Table'!$A:$A,'Inflation Constants Table'!$B:$B,0))),0)</f>
        <v>2849</v>
      </c>
      <c r="K2084" s="19">
        <f t="shared" si="98"/>
        <v>0</v>
      </c>
      <c r="L2084" s="73">
        <f>_xlfn.XLOOKUP(A2084,'SAPD GF as Pct of COSA GF'!A:A,'SAPD GF as Pct of COSA GF'!C:C)</f>
        <v>1682584782</v>
      </c>
      <c r="M2084" s="19">
        <f t="shared" si="99"/>
        <v>1.6932281989461142E-6</v>
      </c>
    </row>
    <row r="2085" spans="1:13">
      <c r="A2085">
        <v>2024</v>
      </c>
      <c r="B2085" s="25" t="s">
        <v>237</v>
      </c>
      <c r="C2085" s="25" t="s">
        <v>177</v>
      </c>
      <c r="D2085" s="25" t="s">
        <v>180</v>
      </c>
      <c r="F2085" s="65">
        <v>705</v>
      </c>
      <c r="G2085" s="65">
        <f t="shared" si="97"/>
        <v>705</v>
      </c>
      <c r="H2085" s="23">
        <f>ROUND(IF($A2085 ='Inflation Constants Table'!$E$1,E2085,E2085*(_xlfn.XLOOKUP($A2085,'Inflation Constants Table'!$A:$A,'Inflation Constants Table'!$B:$B,0))),0)</f>
        <v>0</v>
      </c>
      <c r="I2085" s="23">
        <f>ROUND(IF($A2085 ='Inflation Constants Table'!$E$1,F2085,F2085*(_xlfn.XLOOKUP($A2085,'Inflation Constants Table'!$A:$A,'Inflation Constants Table'!$B:$B,0))),0)</f>
        <v>740</v>
      </c>
      <c r="J2085" s="23">
        <f>ROUND(IF($A2085 ='Inflation Constants Table'!$E$1,G2085,G2085*(_xlfn.XLOOKUP($A2085,'Inflation Constants Table'!$A:$A,'Inflation Constants Table'!$B:$B,0))),0)</f>
        <v>740</v>
      </c>
      <c r="K2085" s="19">
        <f t="shared" si="98"/>
        <v>0</v>
      </c>
      <c r="L2085" s="73">
        <f>_xlfn.XLOOKUP(A2085,'SAPD GF as Pct of COSA GF'!A:A,'SAPD GF as Pct of COSA GF'!C:C)</f>
        <v>1682584782</v>
      </c>
      <c r="M2085" s="19">
        <f t="shared" si="99"/>
        <v>4.3979953219379585E-7</v>
      </c>
    </row>
    <row r="2086" spans="1:13">
      <c r="A2086">
        <v>2024</v>
      </c>
      <c r="B2086" s="25" t="s">
        <v>237</v>
      </c>
      <c r="C2086" s="25" t="s">
        <v>177</v>
      </c>
      <c r="D2086" s="25" t="s">
        <v>213</v>
      </c>
      <c r="F2086" s="65">
        <v>974</v>
      </c>
      <c r="G2086" s="65">
        <f t="shared" si="97"/>
        <v>974</v>
      </c>
      <c r="H2086" s="23">
        <f>ROUND(IF($A2086 ='Inflation Constants Table'!$E$1,E2086,E2086*(_xlfn.XLOOKUP($A2086,'Inflation Constants Table'!$A:$A,'Inflation Constants Table'!$B:$B,0))),0)</f>
        <v>0</v>
      </c>
      <c r="I2086" s="23">
        <f>ROUND(IF($A2086 ='Inflation Constants Table'!$E$1,F2086,F2086*(_xlfn.XLOOKUP($A2086,'Inflation Constants Table'!$A:$A,'Inflation Constants Table'!$B:$B,0))),0)</f>
        <v>1023</v>
      </c>
      <c r="J2086" s="23">
        <f>ROUND(IF($A2086 ='Inflation Constants Table'!$E$1,G2086,G2086*(_xlfn.XLOOKUP($A2086,'Inflation Constants Table'!$A:$A,'Inflation Constants Table'!$B:$B,0))),0)</f>
        <v>1023</v>
      </c>
      <c r="K2086" s="19">
        <f t="shared" si="98"/>
        <v>0</v>
      </c>
      <c r="L2086" s="73">
        <f>_xlfn.XLOOKUP(A2086,'SAPD GF as Pct of COSA GF'!A:A,'SAPD GF as Pct of COSA GF'!C:C)</f>
        <v>1682584782</v>
      </c>
      <c r="M2086" s="19">
        <f t="shared" si="99"/>
        <v>6.0799313707331507E-7</v>
      </c>
    </row>
    <row r="2087" spans="1:13">
      <c r="A2087">
        <v>2024</v>
      </c>
      <c r="B2087" s="25" t="s">
        <v>237</v>
      </c>
      <c r="C2087" s="25" t="s">
        <v>177</v>
      </c>
      <c r="D2087" s="25" t="s">
        <v>182</v>
      </c>
      <c r="F2087" s="65">
        <v>871</v>
      </c>
      <c r="G2087" s="65">
        <f t="shared" si="97"/>
        <v>871</v>
      </c>
      <c r="H2087" s="23">
        <f>ROUND(IF($A2087 ='Inflation Constants Table'!$E$1,E2087,E2087*(_xlfn.XLOOKUP($A2087,'Inflation Constants Table'!$A:$A,'Inflation Constants Table'!$B:$B,0))),0)</f>
        <v>0</v>
      </c>
      <c r="I2087" s="23">
        <f>ROUND(IF($A2087 ='Inflation Constants Table'!$E$1,F2087,F2087*(_xlfn.XLOOKUP($A2087,'Inflation Constants Table'!$A:$A,'Inflation Constants Table'!$B:$B,0))),0)</f>
        <v>915</v>
      </c>
      <c r="J2087" s="23">
        <f>ROUND(IF($A2087 ='Inflation Constants Table'!$E$1,G2087,G2087*(_xlfn.XLOOKUP($A2087,'Inflation Constants Table'!$A:$A,'Inflation Constants Table'!$B:$B,0))),0)</f>
        <v>915</v>
      </c>
      <c r="K2087" s="19">
        <f t="shared" si="98"/>
        <v>0</v>
      </c>
      <c r="L2087" s="73">
        <f>_xlfn.XLOOKUP(A2087,'SAPD GF as Pct of COSA GF'!A:A,'SAPD GF as Pct of COSA GF'!C:C)</f>
        <v>1682584782</v>
      </c>
      <c r="M2087" s="19">
        <f t="shared" si="99"/>
        <v>5.4380617832070706E-7</v>
      </c>
    </row>
    <row r="2088" spans="1:13">
      <c r="A2088">
        <v>2024</v>
      </c>
      <c r="B2088" s="25" t="s">
        <v>237</v>
      </c>
      <c r="C2088" s="25" t="s">
        <v>177</v>
      </c>
      <c r="D2088" s="25" t="s">
        <v>185</v>
      </c>
      <c r="F2088" s="65">
        <v>64607</v>
      </c>
      <c r="G2088" s="65">
        <f t="shared" si="97"/>
        <v>64607</v>
      </c>
      <c r="H2088" s="23">
        <f>ROUND(IF($A2088 ='Inflation Constants Table'!$E$1,E2088,E2088*(_xlfn.XLOOKUP($A2088,'Inflation Constants Table'!$A:$A,'Inflation Constants Table'!$B:$B,0))),0)</f>
        <v>0</v>
      </c>
      <c r="I2088" s="23">
        <f>ROUND(IF($A2088 ='Inflation Constants Table'!$E$1,F2088,F2088*(_xlfn.XLOOKUP($A2088,'Inflation Constants Table'!$A:$A,'Inflation Constants Table'!$B:$B,0))),0)</f>
        <v>67837</v>
      </c>
      <c r="J2088" s="23">
        <f>ROUND(IF($A2088 ='Inflation Constants Table'!$E$1,G2088,G2088*(_xlfn.XLOOKUP($A2088,'Inflation Constants Table'!$A:$A,'Inflation Constants Table'!$B:$B,0))),0)</f>
        <v>67837</v>
      </c>
      <c r="K2088" s="19">
        <f t="shared" si="98"/>
        <v>0</v>
      </c>
      <c r="L2088" s="73">
        <f>_xlfn.XLOOKUP(A2088,'SAPD GF as Pct of COSA GF'!A:A,'SAPD GF as Pct of COSA GF'!C:C)</f>
        <v>1682584782</v>
      </c>
      <c r="M2088" s="19">
        <f t="shared" si="99"/>
        <v>4.0317136304635853E-5</v>
      </c>
    </row>
    <row r="2089" spans="1:13">
      <c r="A2089">
        <v>2024</v>
      </c>
      <c r="B2089" s="25" t="s">
        <v>237</v>
      </c>
      <c r="C2089" s="25" t="s">
        <v>177</v>
      </c>
      <c r="D2089" s="25" t="s">
        <v>193</v>
      </c>
      <c r="F2089" s="65">
        <v>33434</v>
      </c>
      <c r="G2089" s="65">
        <f t="shared" si="97"/>
        <v>33434</v>
      </c>
      <c r="H2089" s="23">
        <f>ROUND(IF($A2089 ='Inflation Constants Table'!$E$1,E2089,E2089*(_xlfn.XLOOKUP($A2089,'Inflation Constants Table'!$A:$A,'Inflation Constants Table'!$B:$B,0))),0)</f>
        <v>0</v>
      </c>
      <c r="I2089" s="23">
        <f>ROUND(IF($A2089 ='Inflation Constants Table'!$E$1,F2089,F2089*(_xlfn.XLOOKUP($A2089,'Inflation Constants Table'!$A:$A,'Inflation Constants Table'!$B:$B,0))),0)</f>
        <v>35106</v>
      </c>
      <c r="J2089" s="23">
        <f>ROUND(IF($A2089 ='Inflation Constants Table'!$E$1,G2089,G2089*(_xlfn.XLOOKUP($A2089,'Inflation Constants Table'!$A:$A,'Inflation Constants Table'!$B:$B,0))),0)</f>
        <v>35106</v>
      </c>
      <c r="K2089" s="19">
        <f t="shared" si="98"/>
        <v>0</v>
      </c>
      <c r="L2089" s="73">
        <f>_xlfn.XLOOKUP(A2089,'SAPD GF as Pct of COSA GF'!A:A,'SAPD GF as Pct of COSA GF'!C:C)</f>
        <v>1682584782</v>
      </c>
      <c r="M2089" s="19">
        <f t="shared" si="99"/>
        <v>2.0864327536750538E-5</v>
      </c>
    </row>
    <row r="2090" spans="1:13">
      <c r="A2090">
        <v>2024</v>
      </c>
      <c r="B2090" s="25" t="s">
        <v>237</v>
      </c>
      <c r="C2090" s="25" t="s">
        <v>177</v>
      </c>
      <c r="D2090" s="25" t="s">
        <v>195</v>
      </c>
      <c r="F2090" s="65">
        <v>7861</v>
      </c>
      <c r="G2090" s="65">
        <f t="shared" si="97"/>
        <v>7861</v>
      </c>
      <c r="H2090" s="23">
        <f>ROUND(IF($A2090 ='Inflation Constants Table'!$E$1,E2090,E2090*(_xlfn.XLOOKUP($A2090,'Inflation Constants Table'!$A:$A,'Inflation Constants Table'!$B:$B,0))),0)</f>
        <v>0</v>
      </c>
      <c r="I2090" s="23">
        <f>ROUND(IF($A2090 ='Inflation Constants Table'!$E$1,F2090,F2090*(_xlfn.XLOOKUP($A2090,'Inflation Constants Table'!$A:$A,'Inflation Constants Table'!$B:$B,0))),0)</f>
        <v>8254</v>
      </c>
      <c r="J2090" s="23">
        <f>ROUND(IF($A2090 ='Inflation Constants Table'!$E$1,G2090,G2090*(_xlfn.XLOOKUP($A2090,'Inflation Constants Table'!$A:$A,'Inflation Constants Table'!$B:$B,0))),0)</f>
        <v>8254</v>
      </c>
      <c r="K2090" s="19">
        <f t="shared" si="98"/>
        <v>0</v>
      </c>
      <c r="L2090" s="73">
        <f>_xlfn.XLOOKUP(A2090,'SAPD GF as Pct of COSA GF'!A:A,'SAPD GF as Pct of COSA GF'!C:C)</f>
        <v>1682584782</v>
      </c>
      <c r="M2090" s="19">
        <f t="shared" si="99"/>
        <v>4.9055477550372851E-6</v>
      </c>
    </row>
    <row r="2091" spans="1:13">
      <c r="A2091">
        <v>2024</v>
      </c>
      <c r="B2091" s="25" t="s">
        <v>237</v>
      </c>
      <c r="C2091" s="25" t="s">
        <v>177</v>
      </c>
      <c r="D2091" s="25" t="s">
        <v>197</v>
      </c>
      <c r="F2091" s="65">
        <v>210235</v>
      </c>
      <c r="G2091" s="65">
        <f t="shared" si="97"/>
        <v>210235</v>
      </c>
      <c r="H2091" s="23">
        <f>ROUND(IF($A2091 ='Inflation Constants Table'!$E$1,E2091,E2091*(_xlfn.XLOOKUP($A2091,'Inflation Constants Table'!$A:$A,'Inflation Constants Table'!$B:$B,0))),0)</f>
        <v>0</v>
      </c>
      <c r="I2091" s="23">
        <f>ROUND(IF($A2091 ='Inflation Constants Table'!$E$1,F2091,F2091*(_xlfn.XLOOKUP($A2091,'Inflation Constants Table'!$A:$A,'Inflation Constants Table'!$B:$B,0))),0)</f>
        <v>220747</v>
      </c>
      <c r="J2091" s="23">
        <f>ROUND(IF($A2091 ='Inflation Constants Table'!$E$1,G2091,G2091*(_xlfn.XLOOKUP($A2091,'Inflation Constants Table'!$A:$A,'Inflation Constants Table'!$B:$B,0))),0)</f>
        <v>220747</v>
      </c>
      <c r="K2091" s="19">
        <f t="shared" si="98"/>
        <v>0</v>
      </c>
      <c r="L2091" s="73">
        <f>_xlfn.XLOOKUP(A2091,'SAPD GF as Pct of COSA GF'!A:A,'SAPD GF as Pct of COSA GF'!C:C)</f>
        <v>1682584782</v>
      </c>
      <c r="M2091" s="19">
        <f t="shared" si="99"/>
        <v>1.3119517207187007E-4</v>
      </c>
    </row>
    <row r="2092" spans="1:13">
      <c r="A2092">
        <v>2024</v>
      </c>
      <c r="B2092" s="25" t="s">
        <v>237</v>
      </c>
      <c r="C2092" s="25" t="s">
        <v>199</v>
      </c>
      <c r="D2092" s="25" t="s">
        <v>226</v>
      </c>
      <c r="F2092" s="65">
        <v>0</v>
      </c>
      <c r="G2092" s="65">
        <f t="shared" si="97"/>
        <v>0</v>
      </c>
      <c r="H2092" s="23">
        <f>ROUND(IF($A2092 ='Inflation Constants Table'!$E$1,E2092,E2092*(_xlfn.XLOOKUP($A2092,'Inflation Constants Table'!$A:$A,'Inflation Constants Table'!$B:$B,0))),0)</f>
        <v>0</v>
      </c>
      <c r="I2092" s="23">
        <f>ROUND(IF($A2092 ='Inflation Constants Table'!$E$1,F2092,F2092*(_xlfn.XLOOKUP($A2092,'Inflation Constants Table'!$A:$A,'Inflation Constants Table'!$B:$B,0))),0)</f>
        <v>0</v>
      </c>
      <c r="J2092" s="23">
        <f>ROUND(IF($A2092 ='Inflation Constants Table'!$E$1,G2092,G2092*(_xlfn.XLOOKUP($A2092,'Inflation Constants Table'!$A:$A,'Inflation Constants Table'!$B:$B,0))),0)</f>
        <v>0</v>
      </c>
      <c r="K2092" s="19">
        <f t="shared" si="98"/>
        <v>0</v>
      </c>
      <c r="L2092" s="73">
        <f>_xlfn.XLOOKUP(A2092,'SAPD GF as Pct of COSA GF'!A:A,'SAPD GF as Pct of COSA GF'!C:C)</f>
        <v>1682584782</v>
      </c>
      <c r="M2092" s="19">
        <f t="shared" si="99"/>
        <v>0</v>
      </c>
    </row>
    <row r="2093" spans="1:13">
      <c r="A2093">
        <v>2024</v>
      </c>
      <c r="B2093" s="25" t="s">
        <v>237</v>
      </c>
      <c r="C2093" s="25" t="s">
        <v>199</v>
      </c>
      <c r="D2093" s="25" t="s">
        <v>227</v>
      </c>
      <c r="F2093" s="68">
        <v>0</v>
      </c>
      <c r="G2093" s="65">
        <f t="shared" si="97"/>
        <v>0</v>
      </c>
      <c r="H2093" s="23">
        <f>ROUND(IF($A2093 ='Inflation Constants Table'!$E$1,E2093,E2093*(_xlfn.XLOOKUP($A2093,'Inflation Constants Table'!$A:$A,'Inflation Constants Table'!$B:$B,0))),0)</f>
        <v>0</v>
      </c>
      <c r="I2093" s="23">
        <f>ROUND(IF($A2093 ='Inflation Constants Table'!$E$1,F2093,F2093*(_xlfn.XLOOKUP($A2093,'Inflation Constants Table'!$A:$A,'Inflation Constants Table'!$B:$B,0))),0)</f>
        <v>0</v>
      </c>
      <c r="J2093" s="23">
        <f>ROUND(IF($A2093 ='Inflation Constants Table'!$E$1,G2093,G2093*(_xlfn.XLOOKUP($A2093,'Inflation Constants Table'!$A:$A,'Inflation Constants Table'!$B:$B,0))),0)</f>
        <v>0</v>
      </c>
      <c r="K2093" s="19">
        <f t="shared" si="98"/>
        <v>0</v>
      </c>
      <c r="L2093" s="73">
        <f>_xlfn.XLOOKUP(A2093,'SAPD GF as Pct of COSA GF'!A:A,'SAPD GF as Pct of COSA GF'!C:C)</f>
        <v>1682584782</v>
      </c>
      <c r="M2093" s="19">
        <f t="shared" si="99"/>
        <v>0</v>
      </c>
    </row>
    <row r="2094" spans="1:13">
      <c r="A2094">
        <v>2025</v>
      </c>
      <c r="B2094" s="25" t="s">
        <v>237</v>
      </c>
      <c r="C2094" s="25" t="s">
        <v>90</v>
      </c>
      <c r="D2094" s="25" t="s">
        <v>91</v>
      </c>
      <c r="F2094" s="65">
        <v>2382758</v>
      </c>
      <c r="G2094" s="65">
        <f t="shared" si="97"/>
        <v>2382758</v>
      </c>
      <c r="H2094" s="23">
        <f>ROUND(IF($A2094 ='Inflation Constants Table'!$E$1,E2094,E2094*(_xlfn.XLOOKUP($A2094,'Inflation Constants Table'!$A:$A,'Inflation Constants Table'!$B:$B,0))),0)</f>
        <v>0</v>
      </c>
      <c r="I2094" s="23">
        <f>ROUND(IF($A2094 ='Inflation Constants Table'!$E$1,F2094,F2094*(_xlfn.XLOOKUP($A2094,'Inflation Constants Table'!$A:$A,'Inflation Constants Table'!$B:$B,0))),0)</f>
        <v>2430413</v>
      </c>
      <c r="J2094" s="23">
        <f>ROUND(IF($A2094 ='Inflation Constants Table'!$E$1,G2094,G2094*(_xlfn.XLOOKUP($A2094,'Inflation Constants Table'!$A:$A,'Inflation Constants Table'!$B:$B,0))),0)</f>
        <v>2430413</v>
      </c>
      <c r="K2094" s="19">
        <f t="shared" si="98"/>
        <v>0</v>
      </c>
      <c r="L2094" s="73">
        <f>_xlfn.XLOOKUP(A2094,'SAPD GF as Pct of COSA GF'!A:A,'SAPD GF as Pct of COSA GF'!C:C)</f>
        <v>1701547788</v>
      </c>
      <c r="M2094" s="19">
        <f t="shared" si="99"/>
        <v>1.4283542414384425E-3</v>
      </c>
    </row>
    <row r="2095" spans="1:13">
      <c r="A2095">
        <v>2025</v>
      </c>
      <c r="B2095" s="25" t="s">
        <v>237</v>
      </c>
      <c r="C2095" s="25" t="s">
        <v>90</v>
      </c>
      <c r="D2095" s="25" t="s">
        <v>93</v>
      </c>
      <c r="F2095" s="65">
        <v>11402</v>
      </c>
      <c r="G2095" s="65">
        <f t="shared" si="97"/>
        <v>11402</v>
      </c>
      <c r="H2095" s="23">
        <f>ROUND(IF($A2095 ='Inflation Constants Table'!$E$1,E2095,E2095*(_xlfn.XLOOKUP($A2095,'Inflation Constants Table'!$A:$A,'Inflation Constants Table'!$B:$B,0))),0)</f>
        <v>0</v>
      </c>
      <c r="I2095" s="23">
        <f>ROUND(IF($A2095 ='Inflation Constants Table'!$E$1,F2095,F2095*(_xlfn.XLOOKUP($A2095,'Inflation Constants Table'!$A:$A,'Inflation Constants Table'!$B:$B,0))),0)</f>
        <v>11630</v>
      </c>
      <c r="J2095" s="23">
        <f>ROUND(IF($A2095 ='Inflation Constants Table'!$E$1,G2095,G2095*(_xlfn.XLOOKUP($A2095,'Inflation Constants Table'!$A:$A,'Inflation Constants Table'!$B:$B,0))),0)</f>
        <v>11630</v>
      </c>
      <c r="K2095" s="19">
        <f t="shared" si="98"/>
        <v>0</v>
      </c>
      <c r="L2095" s="73">
        <f>_xlfn.XLOOKUP(A2095,'SAPD GF as Pct of COSA GF'!A:A,'SAPD GF as Pct of COSA GF'!C:C)</f>
        <v>1701547788</v>
      </c>
      <c r="M2095" s="19">
        <f t="shared" si="99"/>
        <v>6.8349534947060797E-6</v>
      </c>
    </row>
    <row r="2096" spans="1:13">
      <c r="A2096">
        <v>2025</v>
      </c>
      <c r="B2096" s="25" t="s">
        <v>237</v>
      </c>
      <c r="C2096" s="25" t="s">
        <v>90</v>
      </c>
      <c r="D2096" s="25" t="s">
        <v>96</v>
      </c>
      <c r="F2096" s="65">
        <v>3000</v>
      </c>
      <c r="G2096" s="65">
        <f t="shared" si="97"/>
        <v>3000</v>
      </c>
      <c r="H2096" s="23">
        <f>ROUND(IF($A2096 ='Inflation Constants Table'!$E$1,E2096,E2096*(_xlfn.XLOOKUP($A2096,'Inflation Constants Table'!$A:$A,'Inflation Constants Table'!$B:$B,0))),0)</f>
        <v>0</v>
      </c>
      <c r="I2096" s="23">
        <f>ROUND(IF($A2096 ='Inflation Constants Table'!$E$1,F2096,F2096*(_xlfn.XLOOKUP($A2096,'Inflation Constants Table'!$A:$A,'Inflation Constants Table'!$B:$B,0))),0)</f>
        <v>3060</v>
      </c>
      <c r="J2096" s="23">
        <f>ROUND(IF($A2096 ='Inflation Constants Table'!$E$1,G2096,G2096*(_xlfn.XLOOKUP($A2096,'Inflation Constants Table'!$A:$A,'Inflation Constants Table'!$B:$B,0))),0)</f>
        <v>3060</v>
      </c>
      <c r="K2096" s="19">
        <f t="shared" si="98"/>
        <v>0</v>
      </c>
      <c r="L2096" s="73">
        <f>_xlfn.XLOOKUP(A2096,'SAPD GF as Pct of COSA GF'!A:A,'SAPD GF as Pct of COSA GF'!C:C)</f>
        <v>1701547788</v>
      </c>
      <c r="M2096" s="19">
        <f t="shared" si="99"/>
        <v>1.798362656388702E-6</v>
      </c>
    </row>
    <row r="2097" spans="1:13">
      <c r="A2097">
        <v>2025</v>
      </c>
      <c r="B2097" s="25" t="s">
        <v>237</v>
      </c>
      <c r="C2097" s="25" t="s">
        <v>90</v>
      </c>
      <c r="D2097" s="25" t="s">
        <v>100</v>
      </c>
      <c r="F2097" s="65">
        <v>182483</v>
      </c>
      <c r="G2097" s="65">
        <f t="shared" si="97"/>
        <v>182483</v>
      </c>
      <c r="H2097" s="23">
        <f>ROUND(IF($A2097 ='Inflation Constants Table'!$E$1,E2097,E2097*(_xlfn.XLOOKUP($A2097,'Inflation Constants Table'!$A:$A,'Inflation Constants Table'!$B:$B,0))),0)</f>
        <v>0</v>
      </c>
      <c r="I2097" s="23">
        <f>ROUND(IF($A2097 ='Inflation Constants Table'!$E$1,F2097,F2097*(_xlfn.XLOOKUP($A2097,'Inflation Constants Table'!$A:$A,'Inflation Constants Table'!$B:$B,0))),0)</f>
        <v>186133</v>
      </c>
      <c r="J2097" s="23">
        <f>ROUND(IF($A2097 ='Inflation Constants Table'!$E$1,G2097,G2097*(_xlfn.XLOOKUP($A2097,'Inflation Constants Table'!$A:$A,'Inflation Constants Table'!$B:$B,0))),0)</f>
        <v>186133</v>
      </c>
      <c r="K2097" s="19">
        <f t="shared" si="98"/>
        <v>0</v>
      </c>
      <c r="L2097" s="73">
        <f>_xlfn.XLOOKUP(A2097,'SAPD GF as Pct of COSA GF'!A:A,'SAPD GF as Pct of COSA GF'!C:C)</f>
        <v>1701547788</v>
      </c>
      <c r="M2097" s="19">
        <f t="shared" si="99"/>
        <v>1.0939040402666611E-4</v>
      </c>
    </row>
    <row r="2098" spans="1:13">
      <c r="A2098">
        <v>2025</v>
      </c>
      <c r="B2098" s="25" t="s">
        <v>237</v>
      </c>
      <c r="C2098" s="25" t="s">
        <v>90</v>
      </c>
      <c r="D2098" s="25" t="s">
        <v>102</v>
      </c>
      <c r="F2098" s="65">
        <v>256</v>
      </c>
      <c r="G2098" s="65">
        <f t="shared" si="97"/>
        <v>256</v>
      </c>
      <c r="H2098" s="23">
        <f>ROUND(IF($A2098 ='Inflation Constants Table'!$E$1,E2098,E2098*(_xlfn.XLOOKUP($A2098,'Inflation Constants Table'!$A:$A,'Inflation Constants Table'!$B:$B,0))),0)</f>
        <v>0</v>
      </c>
      <c r="I2098" s="23">
        <f>ROUND(IF($A2098 ='Inflation Constants Table'!$E$1,F2098,F2098*(_xlfn.XLOOKUP($A2098,'Inflation Constants Table'!$A:$A,'Inflation Constants Table'!$B:$B,0))),0)</f>
        <v>261</v>
      </c>
      <c r="J2098" s="23">
        <f>ROUND(IF($A2098 ='Inflation Constants Table'!$E$1,G2098,G2098*(_xlfn.XLOOKUP($A2098,'Inflation Constants Table'!$A:$A,'Inflation Constants Table'!$B:$B,0))),0)</f>
        <v>261</v>
      </c>
      <c r="K2098" s="19">
        <f t="shared" si="98"/>
        <v>0</v>
      </c>
      <c r="L2098" s="73">
        <f>_xlfn.XLOOKUP(A2098,'SAPD GF as Pct of COSA GF'!A:A,'SAPD GF as Pct of COSA GF'!C:C)</f>
        <v>1701547788</v>
      </c>
      <c r="M2098" s="19">
        <f t="shared" si="99"/>
        <v>1.5338975598609517E-7</v>
      </c>
    </row>
    <row r="2099" spans="1:13">
      <c r="A2099">
        <v>2025</v>
      </c>
      <c r="B2099" s="25" t="s">
        <v>237</v>
      </c>
      <c r="C2099" s="25" t="s">
        <v>90</v>
      </c>
      <c r="D2099" s="25" t="s">
        <v>104</v>
      </c>
      <c r="F2099" s="65">
        <v>4369</v>
      </c>
      <c r="G2099" s="65">
        <f t="shared" si="97"/>
        <v>4369</v>
      </c>
      <c r="H2099" s="23">
        <f>ROUND(IF($A2099 ='Inflation Constants Table'!$E$1,E2099,E2099*(_xlfn.XLOOKUP($A2099,'Inflation Constants Table'!$A:$A,'Inflation Constants Table'!$B:$B,0))),0)</f>
        <v>0</v>
      </c>
      <c r="I2099" s="23">
        <f>ROUND(IF($A2099 ='Inflation Constants Table'!$E$1,F2099,F2099*(_xlfn.XLOOKUP($A2099,'Inflation Constants Table'!$A:$A,'Inflation Constants Table'!$B:$B,0))),0)</f>
        <v>4456</v>
      </c>
      <c r="J2099" s="23">
        <f>ROUND(IF($A2099 ='Inflation Constants Table'!$E$1,G2099,G2099*(_xlfn.XLOOKUP($A2099,'Inflation Constants Table'!$A:$A,'Inflation Constants Table'!$B:$B,0))),0)</f>
        <v>4456</v>
      </c>
      <c r="K2099" s="19">
        <f t="shared" si="98"/>
        <v>0</v>
      </c>
      <c r="L2099" s="73">
        <f>_xlfn.XLOOKUP(A2099,'SAPD GF as Pct of COSA GF'!A:A,'SAPD GF as Pct of COSA GF'!C:C)</f>
        <v>1701547788</v>
      </c>
      <c r="M2099" s="19">
        <f t="shared" si="99"/>
        <v>2.6187921558392342E-6</v>
      </c>
    </row>
    <row r="2100" spans="1:13">
      <c r="A2100">
        <v>2025</v>
      </c>
      <c r="B2100" s="25" t="s">
        <v>237</v>
      </c>
      <c r="C2100" s="25" t="s">
        <v>90</v>
      </c>
      <c r="D2100" s="25" t="s">
        <v>122</v>
      </c>
      <c r="F2100" s="65">
        <v>36477</v>
      </c>
      <c r="G2100" s="65">
        <f t="shared" si="97"/>
        <v>36477</v>
      </c>
      <c r="H2100" s="23">
        <f>ROUND(IF($A2100 ='Inflation Constants Table'!$E$1,E2100,E2100*(_xlfn.XLOOKUP($A2100,'Inflation Constants Table'!$A:$A,'Inflation Constants Table'!$B:$B,0))),0)</f>
        <v>0</v>
      </c>
      <c r="I2100" s="23">
        <f>ROUND(IF($A2100 ='Inflation Constants Table'!$E$1,F2100,F2100*(_xlfn.XLOOKUP($A2100,'Inflation Constants Table'!$A:$A,'Inflation Constants Table'!$B:$B,0))),0)</f>
        <v>37207</v>
      </c>
      <c r="J2100" s="23">
        <f>ROUND(IF($A2100 ='Inflation Constants Table'!$E$1,G2100,G2100*(_xlfn.XLOOKUP($A2100,'Inflation Constants Table'!$A:$A,'Inflation Constants Table'!$B:$B,0))),0)</f>
        <v>37207</v>
      </c>
      <c r="K2100" s="19">
        <f t="shared" si="98"/>
        <v>0</v>
      </c>
      <c r="L2100" s="73">
        <f>_xlfn.XLOOKUP(A2100,'SAPD GF as Pct of COSA GF'!A:A,'SAPD GF as Pct of COSA GF'!C:C)</f>
        <v>1701547788</v>
      </c>
      <c r="M2100" s="19">
        <f t="shared" si="99"/>
        <v>2.1866561881128902E-5</v>
      </c>
    </row>
    <row r="2101" spans="1:13">
      <c r="A2101">
        <v>2025</v>
      </c>
      <c r="B2101" s="25" t="s">
        <v>237</v>
      </c>
      <c r="C2101" s="25" t="s">
        <v>90</v>
      </c>
      <c r="D2101" s="25" t="s">
        <v>126</v>
      </c>
      <c r="F2101" s="65">
        <v>58647</v>
      </c>
      <c r="G2101" s="65">
        <f t="shared" si="97"/>
        <v>58647</v>
      </c>
      <c r="H2101" s="23">
        <f>ROUND(IF($A2101 ='Inflation Constants Table'!$E$1,E2101,E2101*(_xlfn.XLOOKUP($A2101,'Inflation Constants Table'!$A:$A,'Inflation Constants Table'!$B:$B,0))),0)</f>
        <v>0</v>
      </c>
      <c r="I2101" s="23">
        <f>ROUND(IF($A2101 ='Inflation Constants Table'!$E$1,F2101,F2101*(_xlfn.XLOOKUP($A2101,'Inflation Constants Table'!$A:$A,'Inflation Constants Table'!$B:$B,0))),0)</f>
        <v>59820</v>
      </c>
      <c r="J2101" s="23">
        <f>ROUND(IF($A2101 ='Inflation Constants Table'!$E$1,G2101,G2101*(_xlfn.XLOOKUP($A2101,'Inflation Constants Table'!$A:$A,'Inflation Constants Table'!$B:$B,0))),0)</f>
        <v>59820</v>
      </c>
      <c r="K2101" s="19">
        <f t="shared" si="98"/>
        <v>0</v>
      </c>
      <c r="L2101" s="73">
        <f>_xlfn.XLOOKUP(A2101,'SAPD GF as Pct of COSA GF'!A:A,'SAPD GF as Pct of COSA GF'!C:C)</f>
        <v>1701547788</v>
      </c>
      <c r="M2101" s="19">
        <f t="shared" si="99"/>
        <v>3.5156226831755609E-5</v>
      </c>
    </row>
    <row r="2102" spans="1:13">
      <c r="A2102">
        <v>2025</v>
      </c>
      <c r="B2102" s="25" t="s">
        <v>237</v>
      </c>
      <c r="C2102" s="25" t="s">
        <v>90</v>
      </c>
      <c r="D2102" s="25" t="s">
        <v>127</v>
      </c>
      <c r="F2102" s="65">
        <v>7079</v>
      </c>
      <c r="G2102" s="65">
        <f t="shared" si="97"/>
        <v>7079</v>
      </c>
      <c r="H2102" s="23">
        <f>ROUND(IF($A2102 ='Inflation Constants Table'!$E$1,E2102,E2102*(_xlfn.XLOOKUP($A2102,'Inflation Constants Table'!$A:$A,'Inflation Constants Table'!$B:$B,0))),0)</f>
        <v>0</v>
      </c>
      <c r="I2102" s="23">
        <f>ROUND(IF($A2102 ='Inflation Constants Table'!$E$1,F2102,F2102*(_xlfn.XLOOKUP($A2102,'Inflation Constants Table'!$A:$A,'Inflation Constants Table'!$B:$B,0))),0)</f>
        <v>7221</v>
      </c>
      <c r="J2102" s="23">
        <f>ROUND(IF($A2102 ='Inflation Constants Table'!$E$1,G2102,G2102*(_xlfn.XLOOKUP($A2102,'Inflation Constants Table'!$A:$A,'Inflation Constants Table'!$B:$B,0))),0)</f>
        <v>7221</v>
      </c>
      <c r="K2102" s="19">
        <f t="shared" si="98"/>
        <v>0</v>
      </c>
      <c r="L2102" s="73">
        <f>_xlfn.XLOOKUP(A2102,'SAPD GF as Pct of COSA GF'!A:A,'SAPD GF as Pct of COSA GF'!C:C)</f>
        <v>1701547788</v>
      </c>
      <c r="M2102" s="19">
        <f t="shared" si="99"/>
        <v>4.243783248948633E-6</v>
      </c>
    </row>
    <row r="2103" spans="1:13">
      <c r="A2103">
        <v>2025</v>
      </c>
      <c r="B2103" s="25" t="s">
        <v>237</v>
      </c>
      <c r="C2103" s="25" t="s">
        <v>90</v>
      </c>
      <c r="D2103" s="25" t="s">
        <v>129</v>
      </c>
      <c r="F2103" s="65">
        <v>-315371</v>
      </c>
      <c r="G2103" s="65">
        <f t="shared" si="97"/>
        <v>-315371</v>
      </c>
      <c r="H2103" s="23">
        <f>ROUND(IF($A2103 ='Inflation Constants Table'!$E$1,E2103,E2103*(_xlfn.XLOOKUP($A2103,'Inflation Constants Table'!$A:$A,'Inflation Constants Table'!$B:$B,0))),0)</f>
        <v>0</v>
      </c>
      <c r="I2103" s="23">
        <f>ROUND(IF($A2103 ='Inflation Constants Table'!$E$1,F2103,F2103*(_xlfn.XLOOKUP($A2103,'Inflation Constants Table'!$A:$A,'Inflation Constants Table'!$B:$B,0))),0)</f>
        <v>-321678</v>
      </c>
      <c r="J2103" s="23">
        <f>ROUND(IF($A2103 ='Inflation Constants Table'!$E$1,G2103,G2103*(_xlfn.XLOOKUP($A2103,'Inflation Constants Table'!$A:$A,'Inflation Constants Table'!$B:$B,0))),0)</f>
        <v>-321678</v>
      </c>
      <c r="K2103" s="19">
        <f t="shared" si="98"/>
        <v>0</v>
      </c>
      <c r="L2103" s="73">
        <f>_xlfn.XLOOKUP(A2103,'SAPD GF as Pct of COSA GF'!A:A,'SAPD GF as Pct of COSA GF'!C:C)</f>
        <v>1701547788</v>
      </c>
      <c r="M2103" s="19">
        <f t="shared" si="99"/>
        <v>-1.8905022960189703E-4</v>
      </c>
    </row>
    <row r="2104" spans="1:13">
      <c r="A2104">
        <v>2025</v>
      </c>
      <c r="B2104" s="25" t="s">
        <v>237</v>
      </c>
      <c r="C2104" s="25" t="s">
        <v>90</v>
      </c>
      <c r="D2104" s="25" t="s">
        <v>128</v>
      </c>
      <c r="F2104" s="65">
        <v>77214</v>
      </c>
      <c r="G2104" s="65">
        <f t="shared" si="97"/>
        <v>77214</v>
      </c>
      <c r="H2104" s="23">
        <f>ROUND(IF($A2104 ='Inflation Constants Table'!$E$1,E2104,E2104*(_xlfn.XLOOKUP($A2104,'Inflation Constants Table'!$A:$A,'Inflation Constants Table'!$B:$B,0))),0)</f>
        <v>0</v>
      </c>
      <c r="I2104" s="23">
        <f>ROUND(IF($A2104 ='Inflation Constants Table'!$E$1,F2104,F2104*(_xlfn.XLOOKUP($A2104,'Inflation Constants Table'!$A:$A,'Inflation Constants Table'!$B:$B,0))),0)</f>
        <v>78758</v>
      </c>
      <c r="J2104" s="23">
        <f>ROUND(IF($A2104 ='Inflation Constants Table'!$E$1,G2104,G2104*(_xlfn.XLOOKUP($A2104,'Inflation Constants Table'!$A:$A,'Inflation Constants Table'!$B:$B,0))),0)</f>
        <v>78758</v>
      </c>
      <c r="K2104" s="19">
        <f t="shared" si="98"/>
        <v>0</v>
      </c>
      <c r="L2104" s="73">
        <f>_xlfn.XLOOKUP(A2104,'SAPD GF as Pct of COSA GF'!A:A,'SAPD GF as Pct of COSA GF'!C:C)</f>
        <v>1701547788</v>
      </c>
      <c r="M2104" s="19">
        <f t="shared" si="99"/>
        <v>4.6286093494072351E-5</v>
      </c>
    </row>
    <row r="2105" spans="1:13">
      <c r="A2105">
        <v>2025</v>
      </c>
      <c r="B2105" s="25" t="s">
        <v>237</v>
      </c>
      <c r="C2105" s="25" t="s">
        <v>130</v>
      </c>
      <c r="D2105" s="25" t="s">
        <v>140</v>
      </c>
      <c r="F2105" s="65">
        <v>376</v>
      </c>
      <c r="G2105" s="65">
        <f t="shared" si="97"/>
        <v>376</v>
      </c>
      <c r="H2105" s="23">
        <f>ROUND(IF($A2105 ='Inflation Constants Table'!$E$1,E2105,E2105*(_xlfn.XLOOKUP($A2105,'Inflation Constants Table'!$A:$A,'Inflation Constants Table'!$B:$B,0))),0)</f>
        <v>0</v>
      </c>
      <c r="I2105" s="23">
        <f>ROUND(IF($A2105 ='Inflation Constants Table'!$E$1,F2105,F2105*(_xlfn.XLOOKUP($A2105,'Inflation Constants Table'!$A:$A,'Inflation Constants Table'!$B:$B,0))),0)</f>
        <v>384</v>
      </c>
      <c r="J2105" s="23">
        <f>ROUND(IF($A2105 ='Inflation Constants Table'!$E$1,G2105,G2105*(_xlfn.XLOOKUP($A2105,'Inflation Constants Table'!$A:$A,'Inflation Constants Table'!$B:$B,0))),0)</f>
        <v>384</v>
      </c>
      <c r="K2105" s="19">
        <f t="shared" si="98"/>
        <v>0</v>
      </c>
      <c r="L2105" s="73">
        <f>_xlfn.XLOOKUP(A2105,'SAPD GF as Pct of COSA GF'!A:A,'SAPD GF as Pct of COSA GF'!C:C)</f>
        <v>1701547788</v>
      </c>
      <c r="M2105" s="19">
        <f t="shared" si="99"/>
        <v>2.2567688237034693E-7</v>
      </c>
    </row>
    <row r="2106" spans="1:13">
      <c r="A2106">
        <v>2025</v>
      </c>
      <c r="B2106" s="25" t="s">
        <v>237</v>
      </c>
      <c r="C2106" s="25" t="s">
        <v>130</v>
      </c>
      <c r="D2106" s="25" t="s">
        <v>143</v>
      </c>
      <c r="F2106" s="65">
        <v>16909</v>
      </c>
      <c r="G2106" s="65">
        <f t="shared" si="97"/>
        <v>16909</v>
      </c>
      <c r="H2106" s="23">
        <f>ROUND(IF($A2106 ='Inflation Constants Table'!$E$1,E2106,E2106*(_xlfn.XLOOKUP($A2106,'Inflation Constants Table'!$A:$A,'Inflation Constants Table'!$B:$B,0))),0)</f>
        <v>0</v>
      </c>
      <c r="I2106" s="23">
        <f>ROUND(IF($A2106 ='Inflation Constants Table'!$E$1,F2106,F2106*(_xlfn.XLOOKUP($A2106,'Inflation Constants Table'!$A:$A,'Inflation Constants Table'!$B:$B,0))),0)</f>
        <v>17247</v>
      </c>
      <c r="J2106" s="23">
        <f>ROUND(IF($A2106 ='Inflation Constants Table'!$E$1,G2106,G2106*(_xlfn.XLOOKUP($A2106,'Inflation Constants Table'!$A:$A,'Inflation Constants Table'!$B:$B,0))),0)</f>
        <v>17247</v>
      </c>
      <c r="K2106" s="19">
        <f t="shared" si="98"/>
        <v>0</v>
      </c>
      <c r="L2106" s="73">
        <f>_xlfn.XLOOKUP(A2106,'SAPD GF as Pct of COSA GF'!A:A,'SAPD GF as Pct of COSA GF'!C:C)</f>
        <v>1701547788</v>
      </c>
      <c r="M2106" s="19">
        <f t="shared" si="99"/>
        <v>1.013606559958691E-5</v>
      </c>
    </row>
    <row r="2107" spans="1:13">
      <c r="A2107">
        <v>2025</v>
      </c>
      <c r="B2107" s="25" t="s">
        <v>237</v>
      </c>
      <c r="C2107" s="25" t="s">
        <v>130</v>
      </c>
      <c r="D2107" s="25" t="s">
        <v>144</v>
      </c>
      <c r="F2107" s="65">
        <v>0</v>
      </c>
      <c r="G2107" s="65">
        <f t="shared" si="97"/>
        <v>0</v>
      </c>
      <c r="H2107" s="23">
        <f>ROUND(IF($A2107 ='Inflation Constants Table'!$E$1,E2107,E2107*(_xlfn.XLOOKUP($A2107,'Inflation Constants Table'!$A:$A,'Inflation Constants Table'!$B:$B,0))),0)</f>
        <v>0</v>
      </c>
      <c r="I2107" s="23">
        <f>ROUND(IF($A2107 ='Inflation Constants Table'!$E$1,F2107,F2107*(_xlfn.XLOOKUP($A2107,'Inflation Constants Table'!$A:$A,'Inflation Constants Table'!$B:$B,0))),0)</f>
        <v>0</v>
      </c>
      <c r="J2107" s="23">
        <f>ROUND(IF($A2107 ='Inflation Constants Table'!$E$1,G2107,G2107*(_xlfn.XLOOKUP($A2107,'Inflation Constants Table'!$A:$A,'Inflation Constants Table'!$B:$B,0))),0)</f>
        <v>0</v>
      </c>
      <c r="K2107" s="19">
        <f t="shared" si="98"/>
        <v>0</v>
      </c>
      <c r="L2107" s="73">
        <f>_xlfn.XLOOKUP(A2107,'SAPD GF as Pct of COSA GF'!A:A,'SAPD GF as Pct of COSA GF'!C:C)</f>
        <v>1701547788</v>
      </c>
      <c r="M2107" s="19">
        <f t="shared" si="99"/>
        <v>0</v>
      </c>
    </row>
    <row r="2108" spans="1:13">
      <c r="A2108">
        <v>2025</v>
      </c>
      <c r="B2108" s="25" t="s">
        <v>237</v>
      </c>
      <c r="C2108" s="25" t="s">
        <v>130</v>
      </c>
      <c r="D2108" s="25" t="s">
        <v>152</v>
      </c>
      <c r="F2108" s="65">
        <v>1169</v>
      </c>
      <c r="G2108" s="65">
        <f t="shared" si="97"/>
        <v>1169</v>
      </c>
      <c r="H2108" s="23">
        <f>ROUND(IF($A2108 ='Inflation Constants Table'!$E$1,E2108,E2108*(_xlfn.XLOOKUP($A2108,'Inflation Constants Table'!$A:$A,'Inflation Constants Table'!$B:$B,0))),0)</f>
        <v>0</v>
      </c>
      <c r="I2108" s="23">
        <f>ROUND(IF($A2108 ='Inflation Constants Table'!$E$1,F2108,F2108*(_xlfn.XLOOKUP($A2108,'Inflation Constants Table'!$A:$A,'Inflation Constants Table'!$B:$B,0))),0)</f>
        <v>1192</v>
      </c>
      <c r="J2108" s="23">
        <f>ROUND(IF($A2108 ='Inflation Constants Table'!$E$1,G2108,G2108*(_xlfn.XLOOKUP($A2108,'Inflation Constants Table'!$A:$A,'Inflation Constants Table'!$B:$B,0))),0)</f>
        <v>1192</v>
      </c>
      <c r="K2108" s="19">
        <f t="shared" si="98"/>
        <v>0</v>
      </c>
      <c r="L2108" s="73">
        <f>_xlfn.XLOOKUP(A2108,'SAPD GF as Pct of COSA GF'!A:A,'SAPD GF as Pct of COSA GF'!C:C)</f>
        <v>1701547788</v>
      </c>
      <c r="M2108" s="19">
        <f t="shared" si="99"/>
        <v>7.0053865569128523E-7</v>
      </c>
    </row>
    <row r="2109" spans="1:13">
      <c r="A2109">
        <v>2025</v>
      </c>
      <c r="B2109" s="25" t="s">
        <v>237</v>
      </c>
      <c r="C2109" s="25" t="s">
        <v>159</v>
      </c>
      <c r="D2109" s="25" t="s">
        <v>164</v>
      </c>
      <c r="F2109" s="65">
        <v>1000</v>
      </c>
      <c r="G2109" s="65">
        <f t="shared" si="97"/>
        <v>1000</v>
      </c>
      <c r="H2109" s="23">
        <f>ROUND(IF($A2109 ='Inflation Constants Table'!$E$1,E2109,E2109*(_xlfn.XLOOKUP($A2109,'Inflation Constants Table'!$A:$A,'Inflation Constants Table'!$B:$B,0))),0)</f>
        <v>0</v>
      </c>
      <c r="I2109" s="23">
        <f>ROUND(IF($A2109 ='Inflation Constants Table'!$E$1,F2109,F2109*(_xlfn.XLOOKUP($A2109,'Inflation Constants Table'!$A:$A,'Inflation Constants Table'!$B:$B,0))),0)</f>
        <v>1020</v>
      </c>
      <c r="J2109" s="23">
        <f>ROUND(IF($A2109 ='Inflation Constants Table'!$E$1,G2109,G2109*(_xlfn.XLOOKUP($A2109,'Inflation Constants Table'!$A:$A,'Inflation Constants Table'!$B:$B,0))),0)</f>
        <v>1020</v>
      </c>
      <c r="K2109" s="19">
        <f t="shared" si="98"/>
        <v>0</v>
      </c>
      <c r="L2109" s="73">
        <f>_xlfn.XLOOKUP(A2109,'SAPD GF as Pct of COSA GF'!A:A,'SAPD GF as Pct of COSA GF'!C:C)</f>
        <v>1701547788</v>
      </c>
      <c r="M2109" s="19">
        <f t="shared" si="99"/>
        <v>5.9945421879623404E-7</v>
      </c>
    </row>
    <row r="2110" spans="1:13">
      <c r="A2110">
        <v>2025</v>
      </c>
      <c r="B2110" s="25" t="s">
        <v>237</v>
      </c>
      <c r="C2110" s="25" t="s">
        <v>159</v>
      </c>
      <c r="D2110" s="25" t="s">
        <v>166</v>
      </c>
      <c r="F2110" s="65">
        <v>14336</v>
      </c>
      <c r="G2110" s="65">
        <f t="shared" si="97"/>
        <v>14336</v>
      </c>
      <c r="H2110" s="23">
        <f>ROUND(IF($A2110 ='Inflation Constants Table'!$E$1,E2110,E2110*(_xlfn.XLOOKUP($A2110,'Inflation Constants Table'!$A:$A,'Inflation Constants Table'!$B:$B,0))),0)</f>
        <v>0</v>
      </c>
      <c r="I2110" s="23">
        <f>ROUND(IF($A2110 ='Inflation Constants Table'!$E$1,F2110,F2110*(_xlfn.XLOOKUP($A2110,'Inflation Constants Table'!$A:$A,'Inflation Constants Table'!$B:$B,0))),0)</f>
        <v>14623</v>
      </c>
      <c r="J2110" s="23">
        <f>ROUND(IF($A2110 ='Inflation Constants Table'!$E$1,G2110,G2110*(_xlfn.XLOOKUP($A2110,'Inflation Constants Table'!$A:$A,'Inflation Constants Table'!$B:$B,0))),0)</f>
        <v>14623</v>
      </c>
      <c r="K2110" s="19">
        <f t="shared" si="98"/>
        <v>0</v>
      </c>
      <c r="L2110" s="73">
        <f>_xlfn.XLOOKUP(A2110,'SAPD GF as Pct of COSA GF'!A:A,'SAPD GF as Pct of COSA GF'!C:C)</f>
        <v>1701547788</v>
      </c>
      <c r="M2110" s="19">
        <f t="shared" si="99"/>
        <v>8.593940236722873E-6</v>
      </c>
    </row>
    <row r="2111" spans="1:13">
      <c r="A2111">
        <v>2025</v>
      </c>
      <c r="B2111" s="25" t="s">
        <v>237</v>
      </c>
      <c r="C2111" s="25" t="s">
        <v>159</v>
      </c>
      <c r="D2111" s="25" t="s">
        <v>172</v>
      </c>
      <c r="F2111" s="65">
        <v>2713</v>
      </c>
      <c r="G2111" s="65">
        <f t="shared" si="97"/>
        <v>2713</v>
      </c>
      <c r="H2111" s="23">
        <f>ROUND(IF($A2111 ='Inflation Constants Table'!$E$1,E2111,E2111*(_xlfn.XLOOKUP($A2111,'Inflation Constants Table'!$A:$A,'Inflation Constants Table'!$B:$B,0))),0)</f>
        <v>0</v>
      </c>
      <c r="I2111" s="23">
        <f>ROUND(IF($A2111 ='Inflation Constants Table'!$E$1,F2111,F2111*(_xlfn.XLOOKUP($A2111,'Inflation Constants Table'!$A:$A,'Inflation Constants Table'!$B:$B,0))),0)</f>
        <v>2767</v>
      </c>
      <c r="J2111" s="23">
        <f>ROUND(IF($A2111 ='Inflation Constants Table'!$E$1,G2111,G2111*(_xlfn.XLOOKUP($A2111,'Inflation Constants Table'!$A:$A,'Inflation Constants Table'!$B:$B,0))),0)</f>
        <v>2767</v>
      </c>
      <c r="K2111" s="19">
        <f t="shared" si="98"/>
        <v>0</v>
      </c>
      <c r="L2111" s="73">
        <f>_xlfn.XLOOKUP(A2111,'SAPD GF as Pct of COSA GF'!A:A,'SAPD GF as Pct of COSA GF'!C:C)</f>
        <v>1701547788</v>
      </c>
      <c r="M2111" s="19">
        <f t="shared" si="99"/>
        <v>1.6261664935384113E-6</v>
      </c>
    </row>
    <row r="2112" spans="1:13">
      <c r="A2112">
        <v>2025</v>
      </c>
      <c r="B2112" s="25" t="s">
        <v>237</v>
      </c>
      <c r="C2112" s="25" t="s">
        <v>177</v>
      </c>
      <c r="D2112" s="25" t="s">
        <v>180</v>
      </c>
      <c r="F2112" s="65">
        <v>1242</v>
      </c>
      <c r="G2112" s="65">
        <f t="shared" si="97"/>
        <v>1242</v>
      </c>
      <c r="H2112" s="23">
        <f>ROUND(IF($A2112 ='Inflation Constants Table'!$E$1,E2112,E2112*(_xlfn.XLOOKUP($A2112,'Inflation Constants Table'!$A:$A,'Inflation Constants Table'!$B:$B,0))),0)</f>
        <v>0</v>
      </c>
      <c r="I2112" s="23">
        <f>ROUND(IF($A2112 ='Inflation Constants Table'!$E$1,F2112,F2112*(_xlfn.XLOOKUP($A2112,'Inflation Constants Table'!$A:$A,'Inflation Constants Table'!$B:$B,0))),0)</f>
        <v>1267</v>
      </c>
      <c r="J2112" s="23">
        <f>ROUND(IF($A2112 ='Inflation Constants Table'!$E$1,G2112,G2112*(_xlfn.XLOOKUP($A2112,'Inflation Constants Table'!$A:$A,'Inflation Constants Table'!$B:$B,0))),0)</f>
        <v>1267</v>
      </c>
      <c r="K2112" s="19">
        <f t="shared" si="98"/>
        <v>0</v>
      </c>
      <c r="L2112" s="73">
        <f>_xlfn.XLOOKUP(A2112,'SAPD GF as Pct of COSA GF'!A:A,'SAPD GF as Pct of COSA GF'!C:C)</f>
        <v>1701547788</v>
      </c>
      <c r="M2112" s="19">
        <f t="shared" si="99"/>
        <v>7.4461617177924356E-7</v>
      </c>
    </row>
    <row r="2113" spans="1:13">
      <c r="A2113">
        <v>2025</v>
      </c>
      <c r="B2113" s="25" t="s">
        <v>237</v>
      </c>
      <c r="C2113" s="25" t="s">
        <v>177</v>
      </c>
      <c r="D2113" s="25" t="s">
        <v>213</v>
      </c>
      <c r="F2113" s="65">
        <v>974</v>
      </c>
      <c r="G2113" s="65">
        <f t="shared" si="97"/>
        <v>974</v>
      </c>
      <c r="H2113" s="23">
        <f>ROUND(IF($A2113 ='Inflation Constants Table'!$E$1,E2113,E2113*(_xlfn.XLOOKUP($A2113,'Inflation Constants Table'!$A:$A,'Inflation Constants Table'!$B:$B,0))),0)</f>
        <v>0</v>
      </c>
      <c r="I2113" s="23">
        <f>ROUND(IF($A2113 ='Inflation Constants Table'!$E$1,F2113,F2113*(_xlfn.XLOOKUP($A2113,'Inflation Constants Table'!$A:$A,'Inflation Constants Table'!$B:$B,0))),0)</f>
        <v>993</v>
      </c>
      <c r="J2113" s="23">
        <f>ROUND(IF($A2113 ='Inflation Constants Table'!$E$1,G2113,G2113*(_xlfn.XLOOKUP($A2113,'Inflation Constants Table'!$A:$A,'Inflation Constants Table'!$B:$B,0))),0)</f>
        <v>993</v>
      </c>
      <c r="K2113" s="19">
        <f t="shared" si="98"/>
        <v>0</v>
      </c>
      <c r="L2113" s="73">
        <f>_xlfn.XLOOKUP(A2113,'SAPD GF as Pct of COSA GF'!A:A,'SAPD GF as Pct of COSA GF'!C:C)</f>
        <v>1701547788</v>
      </c>
      <c r="M2113" s="19">
        <f t="shared" si="99"/>
        <v>5.8358631300456902E-7</v>
      </c>
    </row>
    <row r="2114" spans="1:13">
      <c r="A2114">
        <v>2025</v>
      </c>
      <c r="B2114" s="25" t="s">
        <v>237</v>
      </c>
      <c r="C2114" s="25" t="s">
        <v>177</v>
      </c>
      <c r="D2114" s="25" t="s">
        <v>182</v>
      </c>
      <c r="F2114" s="65">
        <v>872</v>
      </c>
      <c r="G2114" s="65">
        <f t="shared" si="97"/>
        <v>872</v>
      </c>
      <c r="H2114" s="23">
        <f>ROUND(IF($A2114 ='Inflation Constants Table'!$E$1,E2114,E2114*(_xlfn.XLOOKUP($A2114,'Inflation Constants Table'!$A:$A,'Inflation Constants Table'!$B:$B,0))),0)</f>
        <v>0</v>
      </c>
      <c r="I2114" s="23">
        <f>ROUND(IF($A2114 ='Inflation Constants Table'!$E$1,F2114,F2114*(_xlfn.XLOOKUP($A2114,'Inflation Constants Table'!$A:$A,'Inflation Constants Table'!$B:$B,0))),0)</f>
        <v>889</v>
      </c>
      <c r="J2114" s="23">
        <f>ROUND(IF($A2114 ='Inflation Constants Table'!$E$1,G2114,G2114*(_xlfn.XLOOKUP($A2114,'Inflation Constants Table'!$A:$A,'Inflation Constants Table'!$B:$B,0))),0)</f>
        <v>889</v>
      </c>
      <c r="K2114" s="19">
        <f t="shared" si="98"/>
        <v>0</v>
      </c>
      <c r="L2114" s="73">
        <f>_xlfn.XLOOKUP(A2114,'SAPD GF as Pct of COSA GF'!A:A,'SAPD GF as Pct of COSA GF'!C:C)</f>
        <v>1701547788</v>
      </c>
      <c r="M2114" s="19">
        <f t="shared" si="99"/>
        <v>5.2246549069593332E-7</v>
      </c>
    </row>
    <row r="2115" spans="1:13">
      <c r="A2115">
        <v>2025</v>
      </c>
      <c r="B2115" s="25" t="s">
        <v>237</v>
      </c>
      <c r="C2115" s="25" t="s">
        <v>177</v>
      </c>
      <c r="D2115" s="25" t="s">
        <v>185</v>
      </c>
      <c r="F2115" s="65">
        <v>66868</v>
      </c>
      <c r="G2115" s="65">
        <f t="shared" ref="G2115:G2178" si="100">E2115+F2115</f>
        <v>66868</v>
      </c>
      <c r="H2115" s="23">
        <f>ROUND(IF($A2115 ='Inflation Constants Table'!$E$1,E2115,E2115*(_xlfn.XLOOKUP($A2115,'Inflation Constants Table'!$A:$A,'Inflation Constants Table'!$B:$B,0))),0)</f>
        <v>0</v>
      </c>
      <c r="I2115" s="23">
        <f>ROUND(IF($A2115 ='Inflation Constants Table'!$E$1,F2115,F2115*(_xlfn.XLOOKUP($A2115,'Inflation Constants Table'!$A:$A,'Inflation Constants Table'!$B:$B,0))),0)</f>
        <v>68205</v>
      </c>
      <c r="J2115" s="23">
        <f>ROUND(IF($A2115 ='Inflation Constants Table'!$E$1,G2115,G2115*(_xlfn.XLOOKUP($A2115,'Inflation Constants Table'!$A:$A,'Inflation Constants Table'!$B:$B,0))),0)</f>
        <v>68205</v>
      </c>
      <c r="K2115" s="19">
        <f t="shared" ref="K2115:K2178" si="101">IF(J2115 = 0, 0, H2115/J2115)</f>
        <v>0</v>
      </c>
      <c r="L2115" s="73">
        <f>_xlfn.XLOOKUP(A2115,'SAPD GF as Pct of COSA GF'!A:A,'SAPD GF as Pct of COSA GF'!C:C)</f>
        <v>1701547788</v>
      </c>
      <c r="M2115" s="19">
        <f t="shared" ref="M2115:M2178" si="102">J2115/L2115</f>
        <v>4.008409313038935E-5</v>
      </c>
    </row>
    <row r="2116" spans="1:13">
      <c r="A2116">
        <v>2025</v>
      </c>
      <c r="B2116" s="25" t="s">
        <v>237</v>
      </c>
      <c r="C2116" s="25" t="s">
        <v>177</v>
      </c>
      <c r="D2116" s="25" t="s">
        <v>193</v>
      </c>
      <c r="F2116" s="65">
        <v>40609</v>
      </c>
      <c r="G2116" s="65">
        <f t="shared" si="100"/>
        <v>40609</v>
      </c>
      <c r="H2116" s="23">
        <f>ROUND(IF($A2116 ='Inflation Constants Table'!$E$1,E2116,E2116*(_xlfn.XLOOKUP($A2116,'Inflation Constants Table'!$A:$A,'Inflation Constants Table'!$B:$B,0))),0)</f>
        <v>0</v>
      </c>
      <c r="I2116" s="23">
        <f>ROUND(IF($A2116 ='Inflation Constants Table'!$E$1,F2116,F2116*(_xlfn.XLOOKUP($A2116,'Inflation Constants Table'!$A:$A,'Inflation Constants Table'!$B:$B,0))),0)</f>
        <v>41421</v>
      </c>
      <c r="J2116" s="23">
        <f>ROUND(IF($A2116 ='Inflation Constants Table'!$E$1,G2116,G2116*(_xlfn.XLOOKUP($A2116,'Inflation Constants Table'!$A:$A,'Inflation Constants Table'!$B:$B,0))),0)</f>
        <v>41421</v>
      </c>
      <c r="K2116" s="19">
        <f t="shared" si="101"/>
        <v>0</v>
      </c>
      <c r="L2116" s="73">
        <f>_xlfn.XLOOKUP(A2116,'SAPD GF as Pct of COSA GF'!A:A,'SAPD GF as Pct of COSA GF'!C:C)</f>
        <v>1701547788</v>
      </c>
      <c r="M2116" s="19">
        <f t="shared" si="102"/>
        <v>2.4343130585057657E-5</v>
      </c>
    </row>
    <row r="2117" spans="1:13">
      <c r="A2117">
        <v>2025</v>
      </c>
      <c r="B2117" s="25" t="s">
        <v>237</v>
      </c>
      <c r="C2117" s="25" t="s">
        <v>177</v>
      </c>
      <c r="D2117" s="25" t="s">
        <v>195</v>
      </c>
      <c r="F2117" s="65">
        <v>18549</v>
      </c>
      <c r="G2117" s="65">
        <f t="shared" si="100"/>
        <v>18549</v>
      </c>
      <c r="H2117" s="23">
        <f>ROUND(IF($A2117 ='Inflation Constants Table'!$E$1,E2117,E2117*(_xlfn.XLOOKUP($A2117,'Inflation Constants Table'!$A:$A,'Inflation Constants Table'!$B:$B,0))),0)</f>
        <v>0</v>
      </c>
      <c r="I2117" s="23">
        <f>ROUND(IF($A2117 ='Inflation Constants Table'!$E$1,F2117,F2117*(_xlfn.XLOOKUP($A2117,'Inflation Constants Table'!$A:$A,'Inflation Constants Table'!$B:$B,0))),0)</f>
        <v>18920</v>
      </c>
      <c r="J2117" s="23">
        <f>ROUND(IF($A2117 ='Inflation Constants Table'!$E$1,G2117,G2117*(_xlfn.XLOOKUP($A2117,'Inflation Constants Table'!$A:$A,'Inflation Constants Table'!$B:$B,0))),0)</f>
        <v>18920</v>
      </c>
      <c r="K2117" s="19">
        <f t="shared" si="101"/>
        <v>0</v>
      </c>
      <c r="L2117" s="73">
        <f>_xlfn.XLOOKUP(A2117,'SAPD GF as Pct of COSA GF'!A:A,'SAPD GF as Pct of COSA GF'!C:C)</f>
        <v>1701547788</v>
      </c>
      <c r="M2117" s="19">
        <f t="shared" si="102"/>
        <v>1.1119288058455635E-5</v>
      </c>
    </row>
    <row r="2118" spans="1:13">
      <c r="A2118">
        <v>2025</v>
      </c>
      <c r="B2118" s="25" t="s">
        <v>237</v>
      </c>
      <c r="C2118" s="25" t="s">
        <v>177</v>
      </c>
      <c r="D2118" s="25" t="s">
        <v>197</v>
      </c>
      <c r="F2118" s="65">
        <v>210235</v>
      </c>
      <c r="G2118" s="65">
        <f t="shared" si="100"/>
        <v>210235</v>
      </c>
      <c r="H2118" s="23">
        <f>ROUND(IF($A2118 ='Inflation Constants Table'!$E$1,E2118,E2118*(_xlfn.XLOOKUP($A2118,'Inflation Constants Table'!$A:$A,'Inflation Constants Table'!$B:$B,0))),0)</f>
        <v>0</v>
      </c>
      <c r="I2118" s="23">
        <f>ROUND(IF($A2118 ='Inflation Constants Table'!$E$1,F2118,F2118*(_xlfn.XLOOKUP($A2118,'Inflation Constants Table'!$A:$A,'Inflation Constants Table'!$B:$B,0))),0)</f>
        <v>214440</v>
      </c>
      <c r="J2118" s="23">
        <f>ROUND(IF($A2118 ='Inflation Constants Table'!$E$1,G2118,G2118*(_xlfn.XLOOKUP($A2118,'Inflation Constants Table'!$A:$A,'Inflation Constants Table'!$B:$B,0))),0)</f>
        <v>214440</v>
      </c>
      <c r="K2118" s="19">
        <f t="shared" si="101"/>
        <v>0</v>
      </c>
      <c r="L2118" s="73">
        <f>_xlfn.XLOOKUP(A2118,'SAPD GF as Pct of COSA GF'!A:A,'SAPD GF as Pct of COSA GF'!C:C)</f>
        <v>1701547788</v>
      </c>
      <c r="M2118" s="19">
        <f t="shared" si="102"/>
        <v>1.2602643399869061E-4</v>
      </c>
    </row>
    <row r="2119" spans="1:13">
      <c r="A2119">
        <v>2025</v>
      </c>
      <c r="B2119" s="25" t="s">
        <v>237</v>
      </c>
      <c r="C2119" s="25" t="s">
        <v>199</v>
      </c>
      <c r="D2119" s="25" t="s">
        <v>226</v>
      </c>
      <c r="F2119" s="65">
        <v>0</v>
      </c>
      <c r="G2119" s="65">
        <f t="shared" si="100"/>
        <v>0</v>
      </c>
      <c r="H2119" s="23">
        <f>ROUND(IF($A2119 ='Inflation Constants Table'!$E$1,E2119,E2119*(_xlfn.XLOOKUP($A2119,'Inflation Constants Table'!$A:$A,'Inflation Constants Table'!$B:$B,0))),0)</f>
        <v>0</v>
      </c>
      <c r="I2119" s="23">
        <f>ROUND(IF($A2119 ='Inflation Constants Table'!$E$1,F2119,F2119*(_xlfn.XLOOKUP($A2119,'Inflation Constants Table'!$A:$A,'Inflation Constants Table'!$B:$B,0))),0)</f>
        <v>0</v>
      </c>
      <c r="J2119" s="23">
        <f>ROUND(IF($A2119 ='Inflation Constants Table'!$E$1,G2119,G2119*(_xlfn.XLOOKUP($A2119,'Inflation Constants Table'!$A:$A,'Inflation Constants Table'!$B:$B,0))),0)</f>
        <v>0</v>
      </c>
      <c r="K2119" s="19">
        <f t="shared" si="101"/>
        <v>0</v>
      </c>
      <c r="L2119" s="73">
        <f>_xlfn.XLOOKUP(A2119,'SAPD GF as Pct of COSA GF'!A:A,'SAPD GF as Pct of COSA GF'!C:C)</f>
        <v>1701547788</v>
      </c>
      <c r="M2119" s="19">
        <f t="shared" si="102"/>
        <v>0</v>
      </c>
    </row>
    <row r="2120" spans="1:13">
      <c r="A2120">
        <v>2025</v>
      </c>
      <c r="B2120" s="25" t="s">
        <v>237</v>
      </c>
      <c r="C2120" s="25" t="s">
        <v>199</v>
      </c>
      <c r="D2120" s="25" t="s">
        <v>227</v>
      </c>
      <c r="F2120" s="68">
        <v>0</v>
      </c>
      <c r="G2120" s="65">
        <f t="shared" si="100"/>
        <v>0</v>
      </c>
      <c r="H2120" s="23">
        <f>ROUND(IF($A2120 ='Inflation Constants Table'!$E$1,E2120,E2120*(_xlfn.XLOOKUP($A2120,'Inflation Constants Table'!$A:$A,'Inflation Constants Table'!$B:$B,0))),0)</f>
        <v>0</v>
      </c>
      <c r="I2120" s="23">
        <f>ROUND(IF($A2120 ='Inflation Constants Table'!$E$1,F2120,F2120*(_xlfn.XLOOKUP($A2120,'Inflation Constants Table'!$A:$A,'Inflation Constants Table'!$B:$B,0))),0)</f>
        <v>0</v>
      </c>
      <c r="J2120" s="23">
        <f>ROUND(IF($A2120 ='Inflation Constants Table'!$E$1,G2120,G2120*(_xlfn.XLOOKUP($A2120,'Inflation Constants Table'!$A:$A,'Inflation Constants Table'!$B:$B,0))),0)</f>
        <v>0</v>
      </c>
      <c r="K2120" s="19">
        <f t="shared" si="101"/>
        <v>0</v>
      </c>
      <c r="L2120" s="73">
        <f>_xlfn.XLOOKUP(A2120,'SAPD GF as Pct of COSA GF'!A:A,'SAPD GF as Pct of COSA GF'!C:C)</f>
        <v>1701547788</v>
      </c>
      <c r="M2120" s="19">
        <f t="shared" si="102"/>
        <v>0</v>
      </c>
    </row>
    <row r="2121" spans="1:13">
      <c r="A2121">
        <v>2026</v>
      </c>
      <c r="B2121" s="25" t="s">
        <v>237</v>
      </c>
      <c r="C2121" s="25" t="s">
        <v>90</v>
      </c>
      <c r="D2121" s="25" t="s">
        <v>91</v>
      </c>
      <c r="F2121" s="65">
        <v>2435821</v>
      </c>
      <c r="G2121" s="65">
        <f t="shared" si="100"/>
        <v>2435821</v>
      </c>
      <c r="H2121" s="23">
        <f>ROUND(IF($A2121 ='Inflation Constants Table'!$E$1,E2121,E2121*(_xlfn.XLOOKUP($A2121,'Inflation Constants Table'!$A:$A,'Inflation Constants Table'!$B:$B,0))),0)</f>
        <v>0</v>
      </c>
      <c r="I2121" s="23">
        <f>ROUND(IF($A2121 ='Inflation Constants Table'!$E$1,F2121,F2121*(_xlfn.XLOOKUP($A2121,'Inflation Constants Table'!$A:$A,'Inflation Constants Table'!$B:$B,0))),0)</f>
        <v>2435821</v>
      </c>
      <c r="J2121" s="23">
        <f>ROUND(IF($A2121 ='Inflation Constants Table'!$E$1,G2121,G2121*(_xlfn.XLOOKUP($A2121,'Inflation Constants Table'!$A:$A,'Inflation Constants Table'!$B:$B,0))),0)</f>
        <v>2435821</v>
      </c>
      <c r="K2121" s="19">
        <f t="shared" si="101"/>
        <v>0</v>
      </c>
      <c r="L2121" s="73">
        <f>_xlfn.XLOOKUP(A2121,'SAPD GF as Pct of COSA GF'!A:A,'SAPD GF as Pct of COSA GF'!C:C)</f>
        <v>1695896847</v>
      </c>
      <c r="M2121" s="19">
        <f t="shared" si="102"/>
        <v>1.4363025701173439E-3</v>
      </c>
    </row>
    <row r="2122" spans="1:13">
      <c r="A2122">
        <v>2026</v>
      </c>
      <c r="B2122" s="25" t="s">
        <v>237</v>
      </c>
      <c r="C2122" s="25" t="s">
        <v>90</v>
      </c>
      <c r="D2122" s="25" t="s">
        <v>93</v>
      </c>
      <c r="F2122" s="65">
        <v>11402</v>
      </c>
      <c r="G2122" s="65">
        <f t="shared" si="100"/>
        <v>11402</v>
      </c>
      <c r="H2122" s="23">
        <f>ROUND(IF($A2122 ='Inflation Constants Table'!$E$1,E2122,E2122*(_xlfn.XLOOKUP($A2122,'Inflation Constants Table'!$A:$A,'Inflation Constants Table'!$B:$B,0))),0)</f>
        <v>0</v>
      </c>
      <c r="I2122" s="23">
        <f>ROUND(IF($A2122 ='Inflation Constants Table'!$E$1,F2122,F2122*(_xlfn.XLOOKUP($A2122,'Inflation Constants Table'!$A:$A,'Inflation Constants Table'!$B:$B,0))),0)</f>
        <v>11402</v>
      </c>
      <c r="J2122" s="23">
        <f>ROUND(IF($A2122 ='Inflation Constants Table'!$E$1,G2122,G2122*(_xlfn.XLOOKUP($A2122,'Inflation Constants Table'!$A:$A,'Inflation Constants Table'!$B:$B,0))),0)</f>
        <v>11402</v>
      </c>
      <c r="K2122" s="19">
        <f t="shared" si="101"/>
        <v>0</v>
      </c>
      <c r="L2122" s="73">
        <f>_xlfn.XLOOKUP(A2122,'SAPD GF as Pct of COSA GF'!A:A,'SAPD GF as Pct of COSA GF'!C:C)</f>
        <v>1695896847</v>
      </c>
      <c r="M2122" s="19">
        <f t="shared" si="102"/>
        <v>6.723286277800362E-6</v>
      </c>
    </row>
    <row r="2123" spans="1:13">
      <c r="A2123">
        <v>2026</v>
      </c>
      <c r="B2123" s="25" t="s">
        <v>237</v>
      </c>
      <c r="C2123" s="25" t="s">
        <v>90</v>
      </c>
      <c r="D2123" s="25" t="s">
        <v>96</v>
      </c>
      <c r="F2123" s="65">
        <v>2400</v>
      </c>
      <c r="G2123" s="65">
        <f t="shared" si="100"/>
        <v>2400</v>
      </c>
      <c r="H2123" s="23">
        <f>ROUND(IF($A2123 ='Inflation Constants Table'!$E$1,E2123,E2123*(_xlfn.XLOOKUP($A2123,'Inflation Constants Table'!$A:$A,'Inflation Constants Table'!$B:$B,0))),0)</f>
        <v>0</v>
      </c>
      <c r="I2123" s="23">
        <f>ROUND(IF($A2123 ='Inflation Constants Table'!$E$1,F2123,F2123*(_xlfn.XLOOKUP($A2123,'Inflation Constants Table'!$A:$A,'Inflation Constants Table'!$B:$B,0))),0)</f>
        <v>2400</v>
      </c>
      <c r="J2123" s="23">
        <f>ROUND(IF($A2123 ='Inflation Constants Table'!$E$1,G2123,G2123*(_xlfn.XLOOKUP($A2123,'Inflation Constants Table'!$A:$A,'Inflation Constants Table'!$B:$B,0))),0)</f>
        <v>2400</v>
      </c>
      <c r="K2123" s="19">
        <f t="shared" si="101"/>
        <v>0</v>
      </c>
      <c r="L2123" s="73">
        <f>_xlfn.XLOOKUP(A2123,'SAPD GF as Pct of COSA GF'!A:A,'SAPD GF as Pct of COSA GF'!C:C)</f>
        <v>1695896847</v>
      </c>
      <c r="M2123" s="19">
        <f t="shared" si="102"/>
        <v>1.415180412797831E-6</v>
      </c>
    </row>
    <row r="2124" spans="1:13">
      <c r="A2124">
        <v>2026</v>
      </c>
      <c r="B2124" s="25" t="s">
        <v>237</v>
      </c>
      <c r="C2124" s="25" t="s">
        <v>90</v>
      </c>
      <c r="D2124" s="25" t="s">
        <v>100</v>
      </c>
      <c r="F2124" s="65">
        <v>186478</v>
      </c>
      <c r="G2124" s="65">
        <f t="shared" si="100"/>
        <v>186478</v>
      </c>
      <c r="H2124" s="23">
        <f>ROUND(IF($A2124 ='Inflation Constants Table'!$E$1,E2124,E2124*(_xlfn.XLOOKUP($A2124,'Inflation Constants Table'!$A:$A,'Inflation Constants Table'!$B:$B,0))),0)</f>
        <v>0</v>
      </c>
      <c r="I2124" s="23">
        <f>ROUND(IF($A2124 ='Inflation Constants Table'!$E$1,F2124,F2124*(_xlfn.XLOOKUP($A2124,'Inflation Constants Table'!$A:$A,'Inflation Constants Table'!$B:$B,0))),0)</f>
        <v>186478</v>
      </c>
      <c r="J2124" s="23">
        <f>ROUND(IF($A2124 ='Inflation Constants Table'!$E$1,G2124,G2124*(_xlfn.XLOOKUP($A2124,'Inflation Constants Table'!$A:$A,'Inflation Constants Table'!$B:$B,0))),0)</f>
        <v>186478</v>
      </c>
      <c r="K2124" s="19">
        <f t="shared" si="101"/>
        <v>0</v>
      </c>
      <c r="L2124" s="73">
        <f>_xlfn.XLOOKUP(A2124,'SAPD GF as Pct of COSA GF'!A:A,'SAPD GF as Pct of COSA GF'!C:C)</f>
        <v>1695896847</v>
      </c>
      <c r="M2124" s="19">
        <f t="shared" si="102"/>
        <v>1.099583387573808E-4</v>
      </c>
    </row>
    <row r="2125" spans="1:13">
      <c r="A2125">
        <v>2026</v>
      </c>
      <c r="B2125" s="25" t="s">
        <v>237</v>
      </c>
      <c r="C2125" s="25" t="s">
        <v>90</v>
      </c>
      <c r="D2125" s="25" t="s">
        <v>102</v>
      </c>
      <c r="F2125" s="65">
        <v>258</v>
      </c>
      <c r="G2125" s="65">
        <f t="shared" si="100"/>
        <v>258</v>
      </c>
      <c r="H2125" s="23">
        <f>ROUND(IF($A2125 ='Inflation Constants Table'!$E$1,E2125,E2125*(_xlfn.XLOOKUP($A2125,'Inflation Constants Table'!$A:$A,'Inflation Constants Table'!$B:$B,0))),0)</f>
        <v>0</v>
      </c>
      <c r="I2125" s="23">
        <f>ROUND(IF($A2125 ='Inflation Constants Table'!$E$1,F2125,F2125*(_xlfn.XLOOKUP($A2125,'Inflation Constants Table'!$A:$A,'Inflation Constants Table'!$B:$B,0))),0)</f>
        <v>258</v>
      </c>
      <c r="J2125" s="23">
        <f>ROUND(IF($A2125 ='Inflation Constants Table'!$E$1,G2125,G2125*(_xlfn.XLOOKUP($A2125,'Inflation Constants Table'!$A:$A,'Inflation Constants Table'!$B:$B,0))),0)</f>
        <v>258</v>
      </c>
      <c r="K2125" s="19">
        <f t="shared" si="101"/>
        <v>0</v>
      </c>
      <c r="L2125" s="73">
        <f>_xlfn.XLOOKUP(A2125,'SAPD GF as Pct of COSA GF'!A:A,'SAPD GF as Pct of COSA GF'!C:C)</f>
        <v>1695896847</v>
      </c>
      <c r="M2125" s="19">
        <f t="shared" si="102"/>
        <v>1.5213189437576683E-7</v>
      </c>
    </row>
    <row r="2126" spans="1:13">
      <c r="A2126">
        <v>2026</v>
      </c>
      <c r="B2126" s="25" t="s">
        <v>237</v>
      </c>
      <c r="C2126" s="25" t="s">
        <v>90</v>
      </c>
      <c r="D2126" s="25" t="s">
        <v>104</v>
      </c>
      <c r="F2126" s="65">
        <v>4369</v>
      </c>
      <c r="G2126" s="65">
        <f t="shared" si="100"/>
        <v>4369</v>
      </c>
      <c r="H2126" s="23">
        <f>ROUND(IF($A2126 ='Inflation Constants Table'!$E$1,E2126,E2126*(_xlfn.XLOOKUP($A2126,'Inflation Constants Table'!$A:$A,'Inflation Constants Table'!$B:$B,0))),0)</f>
        <v>0</v>
      </c>
      <c r="I2126" s="23">
        <f>ROUND(IF($A2126 ='Inflation Constants Table'!$E$1,F2126,F2126*(_xlfn.XLOOKUP($A2126,'Inflation Constants Table'!$A:$A,'Inflation Constants Table'!$B:$B,0))),0)</f>
        <v>4369</v>
      </c>
      <c r="J2126" s="23">
        <f>ROUND(IF($A2126 ='Inflation Constants Table'!$E$1,G2126,G2126*(_xlfn.XLOOKUP($A2126,'Inflation Constants Table'!$A:$A,'Inflation Constants Table'!$B:$B,0))),0)</f>
        <v>4369</v>
      </c>
      <c r="K2126" s="19">
        <f t="shared" si="101"/>
        <v>0</v>
      </c>
      <c r="L2126" s="73">
        <f>_xlfn.XLOOKUP(A2126,'SAPD GF as Pct of COSA GF'!A:A,'SAPD GF as Pct of COSA GF'!C:C)</f>
        <v>1695896847</v>
      </c>
      <c r="M2126" s="19">
        <f t="shared" si="102"/>
        <v>2.576218009797385E-6</v>
      </c>
    </row>
    <row r="2127" spans="1:13">
      <c r="A2127">
        <v>2026</v>
      </c>
      <c r="B2127" s="25" t="s">
        <v>237</v>
      </c>
      <c r="C2127" s="25" t="s">
        <v>90</v>
      </c>
      <c r="D2127" s="25" t="s">
        <v>122</v>
      </c>
      <c r="F2127" s="65">
        <v>37401</v>
      </c>
      <c r="G2127" s="65">
        <f t="shared" si="100"/>
        <v>37401</v>
      </c>
      <c r="H2127" s="23">
        <f>ROUND(IF($A2127 ='Inflation Constants Table'!$E$1,E2127,E2127*(_xlfn.XLOOKUP($A2127,'Inflation Constants Table'!$A:$A,'Inflation Constants Table'!$B:$B,0))),0)</f>
        <v>0</v>
      </c>
      <c r="I2127" s="23">
        <f>ROUND(IF($A2127 ='Inflation Constants Table'!$E$1,F2127,F2127*(_xlfn.XLOOKUP($A2127,'Inflation Constants Table'!$A:$A,'Inflation Constants Table'!$B:$B,0))),0)</f>
        <v>37401</v>
      </c>
      <c r="J2127" s="23">
        <f>ROUND(IF($A2127 ='Inflation Constants Table'!$E$1,G2127,G2127*(_xlfn.XLOOKUP($A2127,'Inflation Constants Table'!$A:$A,'Inflation Constants Table'!$B:$B,0))),0)</f>
        <v>37401</v>
      </c>
      <c r="K2127" s="19">
        <f t="shared" si="101"/>
        <v>0</v>
      </c>
      <c r="L2127" s="73">
        <f>_xlfn.XLOOKUP(A2127,'SAPD GF as Pct of COSA GF'!A:A,'SAPD GF as Pct of COSA GF'!C:C)</f>
        <v>1695896847</v>
      </c>
      <c r="M2127" s="19">
        <f t="shared" si="102"/>
        <v>2.2053817757938199E-5</v>
      </c>
    </row>
    <row r="2128" spans="1:13">
      <c r="A2128">
        <v>2026</v>
      </c>
      <c r="B2128" s="25" t="s">
        <v>237</v>
      </c>
      <c r="C2128" s="25" t="s">
        <v>90</v>
      </c>
      <c r="D2128" s="25" t="s">
        <v>126</v>
      </c>
      <c r="F2128" s="65">
        <v>65819</v>
      </c>
      <c r="G2128" s="65">
        <f t="shared" si="100"/>
        <v>65819</v>
      </c>
      <c r="H2128" s="23">
        <f>ROUND(IF($A2128 ='Inflation Constants Table'!$E$1,E2128,E2128*(_xlfn.XLOOKUP($A2128,'Inflation Constants Table'!$A:$A,'Inflation Constants Table'!$B:$B,0))),0)</f>
        <v>0</v>
      </c>
      <c r="I2128" s="23">
        <f>ROUND(IF($A2128 ='Inflation Constants Table'!$E$1,F2128,F2128*(_xlfn.XLOOKUP($A2128,'Inflation Constants Table'!$A:$A,'Inflation Constants Table'!$B:$B,0))),0)</f>
        <v>65819</v>
      </c>
      <c r="J2128" s="23">
        <f>ROUND(IF($A2128 ='Inflation Constants Table'!$E$1,G2128,G2128*(_xlfn.XLOOKUP($A2128,'Inflation Constants Table'!$A:$A,'Inflation Constants Table'!$B:$B,0))),0)</f>
        <v>65819</v>
      </c>
      <c r="K2128" s="19">
        <f t="shared" si="101"/>
        <v>0</v>
      </c>
      <c r="L2128" s="73">
        <f>_xlfn.XLOOKUP(A2128,'SAPD GF as Pct of COSA GF'!A:A,'SAPD GF as Pct of COSA GF'!C:C)</f>
        <v>1695896847</v>
      </c>
      <c r="M2128" s="19">
        <f t="shared" si="102"/>
        <v>3.8810733162475185E-5</v>
      </c>
    </row>
    <row r="2129" spans="1:13">
      <c r="A2129">
        <v>2026</v>
      </c>
      <c r="B2129" s="25" t="s">
        <v>237</v>
      </c>
      <c r="C2129" s="25" t="s">
        <v>90</v>
      </c>
      <c r="D2129" s="25" t="s">
        <v>127</v>
      </c>
      <c r="F2129" s="65">
        <v>6533</v>
      </c>
      <c r="G2129" s="65">
        <f t="shared" si="100"/>
        <v>6533</v>
      </c>
      <c r="H2129" s="23">
        <f>ROUND(IF($A2129 ='Inflation Constants Table'!$E$1,E2129,E2129*(_xlfn.XLOOKUP($A2129,'Inflation Constants Table'!$A:$A,'Inflation Constants Table'!$B:$B,0))),0)</f>
        <v>0</v>
      </c>
      <c r="I2129" s="23">
        <f>ROUND(IF($A2129 ='Inflation Constants Table'!$E$1,F2129,F2129*(_xlfn.XLOOKUP($A2129,'Inflation Constants Table'!$A:$A,'Inflation Constants Table'!$B:$B,0))),0)</f>
        <v>6533</v>
      </c>
      <c r="J2129" s="23">
        <f>ROUND(IF($A2129 ='Inflation Constants Table'!$E$1,G2129,G2129*(_xlfn.XLOOKUP($A2129,'Inflation Constants Table'!$A:$A,'Inflation Constants Table'!$B:$B,0))),0)</f>
        <v>6533</v>
      </c>
      <c r="K2129" s="19">
        <f t="shared" si="101"/>
        <v>0</v>
      </c>
      <c r="L2129" s="73">
        <f>_xlfn.XLOOKUP(A2129,'SAPD GF as Pct of COSA GF'!A:A,'SAPD GF as Pct of COSA GF'!C:C)</f>
        <v>1695896847</v>
      </c>
      <c r="M2129" s="19">
        <f t="shared" si="102"/>
        <v>3.8522390153367624E-6</v>
      </c>
    </row>
    <row r="2130" spans="1:13">
      <c r="A2130">
        <v>2026</v>
      </c>
      <c r="B2130" s="25" t="s">
        <v>237</v>
      </c>
      <c r="C2130" s="25" t="s">
        <v>90</v>
      </c>
      <c r="D2130" s="25" t="s">
        <v>129</v>
      </c>
      <c r="F2130" s="65">
        <v>-183119</v>
      </c>
      <c r="G2130" s="65">
        <f t="shared" si="100"/>
        <v>-183119</v>
      </c>
      <c r="H2130" s="23">
        <f>ROUND(IF($A2130 ='Inflation Constants Table'!$E$1,E2130,E2130*(_xlfn.XLOOKUP($A2130,'Inflation Constants Table'!$A:$A,'Inflation Constants Table'!$B:$B,0))),0)</f>
        <v>0</v>
      </c>
      <c r="I2130" s="23">
        <f>ROUND(IF($A2130 ='Inflation Constants Table'!$E$1,F2130,F2130*(_xlfn.XLOOKUP($A2130,'Inflation Constants Table'!$A:$A,'Inflation Constants Table'!$B:$B,0))),0)</f>
        <v>-183119</v>
      </c>
      <c r="J2130" s="23">
        <f>ROUND(IF($A2130 ='Inflation Constants Table'!$E$1,G2130,G2130*(_xlfn.XLOOKUP($A2130,'Inflation Constants Table'!$A:$A,'Inflation Constants Table'!$B:$B,0))),0)</f>
        <v>-183119</v>
      </c>
      <c r="K2130" s="19">
        <f t="shared" si="101"/>
        <v>0</v>
      </c>
      <c r="L2130" s="73">
        <f>_xlfn.XLOOKUP(A2130,'SAPD GF as Pct of COSA GF'!A:A,'SAPD GF as Pct of COSA GF'!C:C)</f>
        <v>1695896847</v>
      </c>
      <c r="M2130" s="19">
        <f t="shared" si="102"/>
        <v>-1.0797767583796917E-4</v>
      </c>
    </row>
    <row r="2131" spans="1:13">
      <c r="A2131">
        <v>2026</v>
      </c>
      <c r="B2131" s="25" t="s">
        <v>237</v>
      </c>
      <c r="C2131" s="25" t="s">
        <v>90</v>
      </c>
      <c r="D2131" s="25" t="s">
        <v>128</v>
      </c>
      <c r="F2131" s="65">
        <v>102992</v>
      </c>
      <c r="G2131" s="65">
        <f t="shared" si="100"/>
        <v>102992</v>
      </c>
      <c r="H2131" s="23">
        <f>ROUND(IF($A2131 ='Inflation Constants Table'!$E$1,E2131,E2131*(_xlfn.XLOOKUP($A2131,'Inflation Constants Table'!$A:$A,'Inflation Constants Table'!$B:$B,0))),0)</f>
        <v>0</v>
      </c>
      <c r="I2131" s="23">
        <f>ROUND(IF($A2131 ='Inflation Constants Table'!$E$1,F2131,F2131*(_xlfn.XLOOKUP($A2131,'Inflation Constants Table'!$A:$A,'Inflation Constants Table'!$B:$B,0))),0)</f>
        <v>102992</v>
      </c>
      <c r="J2131" s="23">
        <f>ROUND(IF($A2131 ='Inflation Constants Table'!$E$1,G2131,G2131*(_xlfn.XLOOKUP($A2131,'Inflation Constants Table'!$A:$A,'Inflation Constants Table'!$B:$B,0))),0)</f>
        <v>102992</v>
      </c>
      <c r="K2131" s="19">
        <f t="shared" si="101"/>
        <v>0</v>
      </c>
      <c r="L2131" s="73">
        <f>_xlfn.XLOOKUP(A2131,'SAPD GF as Pct of COSA GF'!A:A,'SAPD GF as Pct of COSA GF'!C:C)</f>
        <v>1695896847</v>
      </c>
      <c r="M2131" s="19">
        <f t="shared" si="102"/>
        <v>6.0730108781197588E-5</v>
      </c>
    </row>
    <row r="2132" spans="1:13">
      <c r="A2132">
        <v>2026</v>
      </c>
      <c r="B2132" s="25" t="s">
        <v>237</v>
      </c>
      <c r="C2132" s="25" t="s">
        <v>130</v>
      </c>
      <c r="D2132" s="25" t="s">
        <v>140</v>
      </c>
      <c r="F2132" s="65">
        <v>376</v>
      </c>
      <c r="G2132" s="65">
        <f t="shared" si="100"/>
        <v>376</v>
      </c>
      <c r="H2132" s="23">
        <f>ROUND(IF($A2132 ='Inflation Constants Table'!$E$1,E2132,E2132*(_xlfn.XLOOKUP($A2132,'Inflation Constants Table'!$A:$A,'Inflation Constants Table'!$B:$B,0))),0)</f>
        <v>0</v>
      </c>
      <c r="I2132" s="23">
        <f>ROUND(IF($A2132 ='Inflation Constants Table'!$E$1,F2132,F2132*(_xlfn.XLOOKUP($A2132,'Inflation Constants Table'!$A:$A,'Inflation Constants Table'!$B:$B,0))),0)</f>
        <v>376</v>
      </c>
      <c r="J2132" s="23">
        <f>ROUND(IF($A2132 ='Inflation Constants Table'!$E$1,G2132,G2132*(_xlfn.XLOOKUP($A2132,'Inflation Constants Table'!$A:$A,'Inflation Constants Table'!$B:$B,0))),0)</f>
        <v>376</v>
      </c>
      <c r="K2132" s="19">
        <f t="shared" si="101"/>
        <v>0</v>
      </c>
      <c r="L2132" s="73">
        <f>_xlfn.XLOOKUP(A2132,'SAPD GF as Pct of COSA GF'!A:A,'SAPD GF as Pct of COSA GF'!C:C)</f>
        <v>1695896847</v>
      </c>
      <c r="M2132" s="19">
        <f t="shared" si="102"/>
        <v>2.2171159800499352E-7</v>
      </c>
    </row>
    <row r="2133" spans="1:13">
      <c r="A2133">
        <v>2026</v>
      </c>
      <c r="B2133" s="25" t="s">
        <v>237</v>
      </c>
      <c r="C2133" s="25" t="s">
        <v>130</v>
      </c>
      <c r="D2133" s="25" t="s">
        <v>143</v>
      </c>
      <c r="F2133" s="65">
        <v>16909</v>
      </c>
      <c r="G2133" s="65">
        <f t="shared" si="100"/>
        <v>16909</v>
      </c>
      <c r="H2133" s="23">
        <f>ROUND(IF($A2133 ='Inflation Constants Table'!$E$1,E2133,E2133*(_xlfn.XLOOKUP($A2133,'Inflation Constants Table'!$A:$A,'Inflation Constants Table'!$B:$B,0))),0)</f>
        <v>0</v>
      </c>
      <c r="I2133" s="23">
        <f>ROUND(IF($A2133 ='Inflation Constants Table'!$E$1,F2133,F2133*(_xlfn.XLOOKUP($A2133,'Inflation Constants Table'!$A:$A,'Inflation Constants Table'!$B:$B,0))),0)</f>
        <v>16909</v>
      </c>
      <c r="J2133" s="23">
        <f>ROUND(IF($A2133 ='Inflation Constants Table'!$E$1,G2133,G2133*(_xlfn.XLOOKUP($A2133,'Inflation Constants Table'!$A:$A,'Inflation Constants Table'!$B:$B,0))),0)</f>
        <v>16909</v>
      </c>
      <c r="K2133" s="19">
        <f t="shared" si="101"/>
        <v>0</v>
      </c>
      <c r="L2133" s="73">
        <f>_xlfn.XLOOKUP(A2133,'SAPD GF as Pct of COSA GF'!A:A,'SAPD GF as Pct of COSA GF'!C:C)</f>
        <v>1695896847</v>
      </c>
      <c r="M2133" s="19">
        <f t="shared" si="102"/>
        <v>9.9705356666660509E-6</v>
      </c>
    </row>
    <row r="2134" spans="1:13">
      <c r="A2134">
        <v>2026</v>
      </c>
      <c r="B2134" s="25" t="s">
        <v>237</v>
      </c>
      <c r="C2134" s="25" t="s">
        <v>130</v>
      </c>
      <c r="D2134" s="25" t="s">
        <v>144</v>
      </c>
      <c r="F2134" s="65">
        <v>0</v>
      </c>
      <c r="G2134" s="65">
        <f t="shared" si="100"/>
        <v>0</v>
      </c>
      <c r="H2134" s="23">
        <f>ROUND(IF($A2134 ='Inflation Constants Table'!$E$1,E2134,E2134*(_xlfn.XLOOKUP($A2134,'Inflation Constants Table'!$A:$A,'Inflation Constants Table'!$B:$B,0))),0)</f>
        <v>0</v>
      </c>
      <c r="I2134" s="23">
        <f>ROUND(IF($A2134 ='Inflation Constants Table'!$E$1,F2134,F2134*(_xlfn.XLOOKUP($A2134,'Inflation Constants Table'!$A:$A,'Inflation Constants Table'!$B:$B,0))),0)</f>
        <v>0</v>
      </c>
      <c r="J2134" s="23">
        <f>ROUND(IF($A2134 ='Inflation Constants Table'!$E$1,G2134,G2134*(_xlfn.XLOOKUP($A2134,'Inflation Constants Table'!$A:$A,'Inflation Constants Table'!$B:$B,0))),0)</f>
        <v>0</v>
      </c>
      <c r="K2134" s="19">
        <f t="shared" si="101"/>
        <v>0</v>
      </c>
      <c r="L2134" s="73">
        <f>_xlfn.XLOOKUP(A2134,'SAPD GF as Pct of COSA GF'!A:A,'SAPD GF as Pct of COSA GF'!C:C)</f>
        <v>1695896847</v>
      </c>
      <c r="M2134" s="19">
        <f t="shared" si="102"/>
        <v>0</v>
      </c>
    </row>
    <row r="2135" spans="1:13">
      <c r="A2135">
        <v>2026</v>
      </c>
      <c r="B2135" s="25" t="s">
        <v>237</v>
      </c>
      <c r="C2135" s="25" t="s">
        <v>130</v>
      </c>
      <c r="D2135" s="25" t="s">
        <v>152</v>
      </c>
      <c r="F2135" s="65">
        <v>1169</v>
      </c>
      <c r="G2135" s="65">
        <f t="shared" si="100"/>
        <v>1169</v>
      </c>
      <c r="H2135" s="23">
        <f>ROUND(IF($A2135 ='Inflation Constants Table'!$E$1,E2135,E2135*(_xlfn.XLOOKUP($A2135,'Inflation Constants Table'!$A:$A,'Inflation Constants Table'!$B:$B,0))),0)</f>
        <v>0</v>
      </c>
      <c r="I2135" s="23">
        <f>ROUND(IF($A2135 ='Inflation Constants Table'!$E$1,F2135,F2135*(_xlfn.XLOOKUP($A2135,'Inflation Constants Table'!$A:$A,'Inflation Constants Table'!$B:$B,0))),0)</f>
        <v>1169</v>
      </c>
      <c r="J2135" s="23">
        <f>ROUND(IF($A2135 ='Inflation Constants Table'!$E$1,G2135,G2135*(_xlfn.XLOOKUP($A2135,'Inflation Constants Table'!$A:$A,'Inflation Constants Table'!$B:$B,0))),0)</f>
        <v>1169</v>
      </c>
      <c r="K2135" s="19">
        <f t="shared" si="101"/>
        <v>0</v>
      </c>
      <c r="L2135" s="73">
        <f>_xlfn.XLOOKUP(A2135,'SAPD GF as Pct of COSA GF'!A:A,'SAPD GF as Pct of COSA GF'!C:C)</f>
        <v>1695896847</v>
      </c>
      <c r="M2135" s="19">
        <f t="shared" si="102"/>
        <v>6.8931079273361014E-7</v>
      </c>
    </row>
    <row r="2136" spans="1:13">
      <c r="A2136">
        <v>2026</v>
      </c>
      <c r="B2136" s="25" t="s">
        <v>237</v>
      </c>
      <c r="C2136" s="25" t="s">
        <v>159</v>
      </c>
      <c r="D2136" s="25" t="s">
        <v>164</v>
      </c>
      <c r="F2136" s="65">
        <v>1054</v>
      </c>
      <c r="G2136" s="65">
        <f t="shared" si="100"/>
        <v>1054</v>
      </c>
      <c r="H2136" s="23">
        <f>ROUND(IF($A2136 ='Inflation Constants Table'!$E$1,E2136,E2136*(_xlfn.XLOOKUP($A2136,'Inflation Constants Table'!$A:$A,'Inflation Constants Table'!$B:$B,0))),0)</f>
        <v>0</v>
      </c>
      <c r="I2136" s="23">
        <f>ROUND(IF($A2136 ='Inflation Constants Table'!$E$1,F2136,F2136*(_xlfn.XLOOKUP($A2136,'Inflation Constants Table'!$A:$A,'Inflation Constants Table'!$B:$B,0))),0)</f>
        <v>1054</v>
      </c>
      <c r="J2136" s="23">
        <f>ROUND(IF($A2136 ='Inflation Constants Table'!$E$1,G2136,G2136*(_xlfn.XLOOKUP($A2136,'Inflation Constants Table'!$A:$A,'Inflation Constants Table'!$B:$B,0))),0)</f>
        <v>1054</v>
      </c>
      <c r="K2136" s="19">
        <f t="shared" si="101"/>
        <v>0</v>
      </c>
      <c r="L2136" s="73">
        <f>_xlfn.XLOOKUP(A2136,'SAPD GF as Pct of COSA GF'!A:A,'SAPD GF as Pct of COSA GF'!C:C)</f>
        <v>1695896847</v>
      </c>
      <c r="M2136" s="19">
        <f t="shared" si="102"/>
        <v>6.2150006462038082E-7</v>
      </c>
    </row>
    <row r="2137" spans="1:13">
      <c r="A2137">
        <v>2026</v>
      </c>
      <c r="B2137" s="25" t="s">
        <v>237</v>
      </c>
      <c r="C2137" s="25" t="s">
        <v>159</v>
      </c>
      <c r="D2137" s="25" t="s">
        <v>166</v>
      </c>
      <c r="F2137" s="65">
        <v>7503</v>
      </c>
      <c r="G2137" s="65">
        <f t="shared" si="100"/>
        <v>7503</v>
      </c>
      <c r="H2137" s="23">
        <f>ROUND(IF($A2137 ='Inflation Constants Table'!$E$1,E2137,E2137*(_xlfn.XLOOKUP($A2137,'Inflation Constants Table'!$A:$A,'Inflation Constants Table'!$B:$B,0))),0)</f>
        <v>0</v>
      </c>
      <c r="I2137" s="23">
        <f>ROUND(IF($A2137 ='Inflation Constants Table'!$E$1,F2137,F2137*(_xlfn.XLOOKUP($A2137,'Inflation Constants Table'!$A:$A,'Inflation Constants Table'!$B:$B,0))),0)</f>
        <v>7503</v>
      </c>
      <c r="J2137" s="23">
        <f>ROUND(IF($A2137 ='Inflation Constants Table'!$E$1,G2137,G2137*(_xlfn.XLOOKUP($A2137,'Inflation Constants Table'!$A:$A,'Inflation Constants Table'!$B:$B,0))),0)</f>
        <v>7503</v>
      </c>
      <c r="K2137" s="19">
        <f t="shared" si="101"/>
        <v>0</v>
      </c>
      <c r="L2137" s="73">
        <f>_xlfn.XLOOKUP(A2137,'SAPD GF as Pct of COSA GF'!A:A,'SAPD GF as Pct of COSA GF'!C:C)</f>
        <v>1695896847</v>
      </c>
      <c r="M2137" s="19">
        <f t="shared" si="102"/>
        <v>4.4242077655092193E-6</v>
      </c>
    </row>
    <row r="2138" spans="1:13">
      <c r="A2138">
        <v>2026</v>
      </c>
      <c r="B2138" s="25" t="s">
        <v>237</v>
      </c>
      <c r="C2138" s="25" t="s">
        <v>159</v>
      </c>
      <c r="D2138" s="25" t="s">
        <v>172</v>
      </c>
      <c r="F2138" s="65">
        <v>3819</v>
      </c>
      <c r="G2138" s="65">
        <f t="shared" si="100"/>
        <v>3819</v>
      </c>
      <c r="H2138" s="23">
        <f>ROUND(IF($A2138 ='Inflation Constants Table'!$E$1,E2138,E2138*(_xlfn.XLOOKUP($A2138,'Inflation Constants Table'!$A:$A,'Inflation Constants Table'!$B:$B,0))),0)</f>
        <v>0</v>
      </c>
      <c r="I2138" s="23">
        <f>ROUND(IF($A2138 ='Inflation Constants Table'!$E$1,F2138,F2138*(_xlfn.XLOOKUP($A2138,'Inflation Constants Table'!$A:$A,'Inflation Constants Table'!$B:$B,0))),0)</f>
        <v>3819</v>
      </c>
      <c r="J2138" s="23">
        <f>ROUND(IF($A2138 ='Inflation Constants Table'!$E$1,G2138,G2138*(_xlfn.XLOOKUP($A2138,'Inflation Constants Table'!$A:$A,'Inflation Constants Table'!$B:$B,0))),0)</f>
        <v>3819</v>
      </c>
      <c r="K2138" s="19">
        <f t="shared" si="101"/>
        <v>0</v>
      </c>
      <c r="L2138" s="73">
        <f>_xlfn.XLOOKUP(A2138,'SAPD GF as Pct of COSA GF'!A:A,'SAPD GF as Pct of COSA GF'!C:C)</f>
        <v>1695896847</v>
      </c>
      <c r="M2138" s="19">
        <f t="shared" si="102"/>
        <v>2.2519058318645484E-6</v>
      </c>
    </row>
    <row r="2139" spans="1:13">
      <c r="A2139">
        <v>2026</v>
      </c>
      <c r="B2139" s="25" t="s">
        <v>237</v>
      </c>
      <c r="C2139" s="25" t="s">
        <v>177</v>
      </c>
      <c r="D2139" s="25" t="s">
        <v>180</v>
      </c>
      <c r="F2139" s="65">
        <v>1858</v>
      </c>
      <c r="G2139" s="65">
        <f t="shared" si="100"/>
        <v>1858</v>
      </c>
      <c r="H2139" s="23">
        <f>ROUND(IF($A2139 ='Inflation Constants Table'!$E$1,E2139,E2139*(_xlfn.XLOOKUP($A2139,'Inflation Constants Table'!$A:$A,'Inflation Constants Table'!$B:$B,0))),0)</f>
        <v>0</v>
      </c>
      <c r="I2139" s="23">
        <f>ROUND(IF($A2139 ='Inflation Constants Table'!$E$1,F2139,F2139*(_xlfn.XLOOKUP($A2139,'Inflation Constants Table'!$A:$A,'Inflation Constants Table'!$B:$B,0))),0)</f>
        <v>1858</v>
      </c>
      <c r="J2139" s="23">
        <f>ROUND(IF($A2139 ='Inflation Constants Table'!$E$1,G2139,G2139*(_xlfn.XLOOKUP($A2139,'Inflation Constants Table'!$A:$A,'Inflation Constants Table'!$B:$B,0))),0)</f>
        <v>1858</v>
      </c>
      <c r="K2139" s="19">
        <f t="shared" si="101"/>
        <v>0</v>
      </c>
      <c r="L2139" s="73">
        <f>_xlfn.XLOOKUP(A2139,'SAPD GF as Pct of COSA GF'!A:A,'SAPD GF as Pct of COSA GF'!C:C)</f>
        <v>1695896847</v>
      </c>
      <c r="M2139" s="19">
        <f t="shared" si="102"/>
        <v>1.0955855029076541E-6</v>
      </c>
    </row>
    <row r="2140" spans="1:13">
      <c r="A2140">
        <v>2026</v>
      </c>
      <c r="B2140" s="25" t="s">
        <v>237</v>
      </c>
      <c r="C2140" s="25" t="s">
        <v>177</v>
      </c>
      <c r="D2140" s="25" t="s">
        <v>213</v>
      </c>
      <c r="F2140" s="65">
        <v>974</v>
      </c>
      <c r="G2140" s="65">
        <f t="shared" si="100"/>
        <v>974</v>
      </c>
      <c r="H2140" s="23">
        <f>ROUND(IF($A2140 ='Inflation Constants Table'!$E$1,E2140,E2140*(_xlfn.XLOOKUP($A2140,'Inflation Constants Table'!$A:$A,'Inflation Constants Table'!$B:$B,0))),0)</f>
        <v>0</v>
      </c>
      <c r="I2140" s="23">
        <f>ROUND(IF($A2140 ='Inflation Constants Table'!$E$1,F2140,F2140*(_xlfn.XLOOKUP($A2140,'Inflation Constants Table'!$A:$A,'Inflation Constants Table'!$B:$B,0))),0)</f>
        <v>974</v>
      </c>
      <c r="J2140" s="23">
        <f>ROUND(IF($A2140 ='Inflation Constants Table'!$E$1,G2140,G2140*(_xlfn.XLOOKUP($A2140,'Inflation Constants Table'!$A:$A,'Inflation Constants Table'!$B:$B,0))),0)</f>
        <v>974</v>
      </c>
      <c r="K2140" s="19">
        <f t="shared" si="101"/>
        <v>0</v>
      </c>
      <c r="L2140" s="73">
        <f>_xlfn.XLOOKUP(A2140,'SAPD GF as Pct of COSA GF'!A:A,'SAPD GF as Pct of COSA GF'!C:C)</f>
        <v>1695896847</v>
      </c>
      <c r="M2140" s="19">
        <f t="shared" si="102"/>
        <v>5.7432738419378639E-7</v>
      </c>
    </row>
    <row r="2141" spans="1:13">
      <c r="A2141">
        <v>2026</v>
      </c>
      <c r="B2141" s="25" t="s">
        <v>237</v>
      </c>
      <c r="C2141" s="25" t="s">
        <v>177</v>
      </c>
      <c r="D2141" s="25" t="s">
        <v>182</v>
      </c>
      <c r="F2141" s="65">
        <v>872</v>
      </c>
      <c r="G2141" s="65">
        <f t="shared" si="100"/>
        <v>872</v>
      </c>
      <c r="H2141" s="23">
        <f>ROUND(IF($A2141 ='Inflation Constants Table'!$E$1,E2141,E2141*(_xlfn.XLOOKUP($A2141,'Inflation Constants Table'!$A:$A,'Inflation Constants Table'!$B:$B,0))),0)</f>
        <v>0</v>
      </c>
      <c r="I2141" s="23">
        <f>ROUND(IF($A2141 ='Inflation Constants Table'!$E$1,F2141,F2141*(_xlfn.XLOOKUP($A2141,'Inflation Constants Table'!$A:$A,'Inflation Constants Table'!$B:$B,0))),0)</f>
        <v>872</v>
      </c>
      <c r="J2141" s="23">
        <f>ROUND(IF($A2141 ='Inflation Constants Table'!$E$1,G2141,G2141*(_xlfn.XLOOKUP($A2141,'Inflation Constants Table'!$A:$A,'Inflation Constants Table'!$B:$B,0))),0)</f>
        <v>872</v>
      </c>
      <c r="K2141" s="19">
        <f t="shared" si="101"/>
        <v>0</v>
      </c>
      <c r="L2141" s="73">
        <f>_xlfn.XLOOKUP(A2141,'SAPD GF as Pct of COSA GF'!A:A,'SAPD GF as Pct of COSA GF'!C:C)</f>
        <v>1695896847</v>
      </c>
      <c r="M2141" s="19">
        <f t="shared" si="102"/>
        <v>5.1418221664987857E-7</v>
      </c>
    </row>
    <row r="2142" spans="1:13">
      <c r="A2142">
        <v>2026</v>
      </c>
      <c r="B2142" s="25" t="s">
        <v>237</v>
      </c>
      <c r="C2142" s="25" t="s">
        <v>177</v>
      </c>
      <c r="D2142" s="25" t="s">
        <v>185</v>
      </c>
      <c r="F2142" s="65">
        <v>24101</v>
      </c>
      <c r="G2142" s="65">
        <f t="shared" si="100"/>
        <v>24101</v>
      </c>
      <c r="H2142" s="23">
        <f>ROUND(IF($A2142 ='Inflation Constants Table'!$E$1,E2142,E2142*(_xlfn.XLOOKUP($A2142,'Inflation Constants Table'!$A:$A,'Inflation Constants Table'!$B:$B,0))),0)</f>
        <v>0</v>
      </c>
      <c r="I2142" s="23">
        <f>ROUND(IF($A2142 ='Inflation Constants Table'!$E$1,F2142,F2142*(_xlfn.XLOOKUP($A2142,'Inflation Constants Table'!$A:$A,'Inflation Constants Table'!$B:$B,0))),0)</f>
        <v>24101</v>
      </c>
      <c r="J2142" s="23">
        <f>ROUND(IF($A2142 ='Inflation Constants Table'!$E$1,G2142,G2142*(_xlfn.XLOOKUP($A2142,'Inflation Constants Table'!$A:$A,'Inflation Constants Table'!$B:$B,0))),0)</f>
        <v>24101</v>
      </c>
      <c r="K2142" s="19">
        <f t="shared" si="101"/>
        <v>0</v>
      </c>
      <c r="L2142" s="73">
        <f>_xlfn.XLOOKUP(A2142,'SAPD GF as Pct of COSA GF'!A:A,'SAPD GF as Pct of COSA GF'!C:C)</f>
        <v>1695896847</v>
      </c>
      <c r="M2142" s="19">
        <f t="shared" si="102"/>
        <v>1.4211359637016885E-5</v>
      </c>
    </row>
    <row r="2143" spans="1:13">
      <c r="A2143">
        <v>2026</v>
      </c>
      <c r="B2143" s="25" t="s">
        <v>237</v>
      </c>
      <c r="C2143" s="25" t="s">
        <v>177</v>
      </c>
      <c r="D2143" s="25" t="s">
        <v>193</v>
      </c>
      <c r="F2143" s="65">
        <v>41014</v>
      </c>
      <c r="G2143" s="65">
        <f t="shared" si="100"/>
        <v>41014</v>
      </c>
      <c r="H2143" s="23">
        <f>ROUND(IF($A2143 ='Inflation Constants Table'!$E$1,E2143,E2143*(_xlfn.XLOOKUP($A2143,'Inflation Constants Table'!$A:$A,'Inflation Constants Table'!$B:$B,0))),0)</f>
        <v>0</v>
      </c>
      <c r="I2143" s="23">
        <f>ROUND(IF($A2143 ='Inflation Constants Table'!$E$1,F2143,F2143*(_xlfn.XLOOKUP($A2143,'Inflation Constants Table'!$A:$A,'Inflation Constants Table'!$B:$B,0))),0)</f>
        <v>41014</v>
      </c>
      <c r="J2143" s="23">
        <f>ROUND(IF($A2143 ='Inflation Constants Table'!$E$1,G2143,G2143*(_xlfn.XLOOKUP($A2143,'Inflation Constants Table'!$A:$A,'Inflation Constants Table'!$B:$B,0))),0)</f>
        <v>41014</v>
      </c>
      <c r="K2143" s="19">
        <f t="shared" si="101"/>
        <v>0</v>
      </c>
      <c r="L2143" s="73">
        <f>_xlfn.XLOOKUP(A2143,'SAPD GF as Pct of COSA GF'!A:A,'SAPD GF as Pct of COSA GF'!C:C)</f>
        <v>1695896847</v>
      </c>
      <c r="M2143" s="19">
        <f t="shared" si="102"/>
        <v>2.4184253937704266E-5</v>
      </c>
    </row>
    <row r="2144" spans="1:13">
      <c r="A2144">
        <v>2026</v>
      </c>
      <c r="B2144" s="25" t="s">
        <v>237</v>
      </c>
      <c r="C2144" s="25" t="s">
        <v>177</v>
      </c>
      <c r="D2144" s="25" t="s">
        <v>195</v>
      </c>
      <c r="F2144" s="65">
        <v>63663</v>
      </c>
      <c r="G2144" s="65">
        <f t="shared" si="100"/>
        <v>63663</v>
      </c>
      <c r="H2144" s="23">
        <f>ROUND(IF($A2144 ='Inflation Constants Table'!$E$1,E2144,E2144*(_xlfn.XLOOKUP($A2144,'Inflation Constants Table'!$A:$A,'Inflation Constants Table'!$B:$B,0))),0)</f>
        <v>0</v>
      </c>
      <c r="I2144" s="23">
        <f>ROUND(IF($A2144 ='Inflation Constants Table'!$E$1,F2144,F2144*(_xlfn.XLOOKUP($A2144,'Inflation Constants Table'!$A:$A,'Inflation Constants Table'!$B:$B,0))),0)</f>
        <v>63663</v>
      </c>
      <c r="J2144" s="23">
        <f>ROUND(IF($A2144 ='Inflation Constants Table'!$E$1,G2144,G2144*(_xlfn.XLOOKUP($A2144,'Inflation Constants Table'!$A:$A,'Inflation Constants Table'!$B:$B,0))),0)</f>
        <v>63663</v>
      </c>
      <c r="K2144" s="19">
        <f t="shared" si="101"/>
        <v>0</v>
      </c>
      <c r="L2144" s="73">
        <f>_xlfn.XLOOKUP(A2144,'SAPD GF as Pct of COSA GF'!A:A,'SAPD GF as Pct of COSA GF'!C:C)</f>
        <v>1695896847</v>
      </c>
      <c r="M2144" s="19">
        <f t="shared" si="102"/>
        <v>3.7539429424978467E-5</v>
      </c>
    </row>
    <row r="2145" spans="1:13">
      <c r="A2145">
        <v>2026</v>
      </c>
      <c r="B2145" s="25" t="s">
        <v>237</v>
      </c>
      <c r="C2145" s="25" t="s">
        <v>177</v>
      </c>
      <c r="D2145" s="25" t="s">
        <v>197</v>
      </c>
      <c r="F2145" s="65">
        <v>216856</v>
      </c>
      <c r="G2145" s="65">
        <f t="shared" si="100"/>
        <v>216856</v>
      </c>
      <c r="H2145" s="23">
        <f>ROUND(IF($A2145 ='Inflation Constants Table'!$E$1,E2145,E2145*(_xlfn.XLOOKUP($A2145,'Inflation Constants Table'!$A:$A,'Inflation Constants Table'!$B:$B,0))),0)</f>
        <v>0</v>
      </c>
      <c r="I2145" s="23">
        <f>ROUND(IF($A2145 ='Inflation Constants Table'!$E$1,F2145,F2145*(_xlfn.XLOOKUP($A2145,'Inflation Constants Table'!$A:$A,'Inflation Constants Table'!$B:$B,0))),0)</f>
        <v>216856</v>
      </c>
      <c r="J2145" s="23">
        <f>ROUND(IF($A2145 ='Inflation Constants Table'!$E$1,G2145,G2145*(_xlfn.XLOOKUP($A2145,'Inflation Constants Table'!$A:$A,'Inflation Constants Table'!$B:$B,0))),0)</f>
        <v>216856</v>
      </c>
      <c r="K2145" s="19">
        <f t="shared" si="101"/>
        <v>0</v>
      </c>
      <c r="L2145" s="73">
        <f>_xlfn.XLOOKUP(A2145,'SAPD GF as Pct of COSA GF'!A:A,'SAPD GF as Pct of COSA GF'!C:C)</f>
        <v>1695896847</v>
      </c>
      <c r="M2145" s="19">
        <f t="shared" si="102"/>
        <v>1.2787098483236934E-4</v>
      </c>
    </row>
    <row r="2146" spans="1:13">
      <c r="A2146">
        <v>2026</v>
      </c>
      <c r="B2146" s="25" t="s">
        <v>237</v>
      </c>
      <c r="C2146" s="25" t="s">
        <v>199</v>
      </c>
      <c r="D2146" s="25" t="s">
        <v>226</v>
      </c>
      <c r="F2146" s="65">
        <v>0</v>
      </c>
      <c r="G2146" s="65">
        <f t="shared" si="100"/>
        <v>0</v>
      </c>
      <c r="H2146" s="23">
        <f>ROUND(IF($A2146 ='Inflation Constants Table'!$E$1,E2146,E2146*(_xlfn.XLOOKUP($A2146,'Inflation Constants Table'!$A:$A,'Inflation Constants Table'!$B:$B,0))),0)</f>
        <v>0</v>
      </c>
      <c r="I2146" s="23">
        <f>ROUND(IF($A2146 ='Inflation Constants Table'!$E$1,F2146,F2146*(_xlfn.XLOOKUP($A2146,'Inflation Constants Table'!$A:$A,'Inflation Constants Table'!$B:$B,0))),0)</f>
        <v>0</v>
      </c>
      <c r="J2146" s="23">
        <f>ROUND(IF($A2146 ='Inflation Constants Table'!$E$1,G2146,G2146*(_xlfn.XLOOKUP($A2146,'Inflation Constants Table'!$A:$A,'Inflation Constants Table'!$B:$B,0))),0)</f>
        <v>0</v>
      </c>
      <c r="K2146" s="19">
        <f t="shared" si="101"/>
        <v>0</v>
      </c>
      <c r="L2146" s="73">
        <f>_xlfn.XLOOKUP(A2146,'SAPD GF as Pct of COSA GF'!A:A,'SAPD GF as Pct of COSA GF'!C:C)</f>
        <v>1695896847</v>
      </c>
      <c r="M2146" s="19">
        <f t="shared" si="102"/>
        <v>0</v>
      </c>
    </row>
    <row r="2147" spans="1:13">
      <c r="A2147">
        <v>2026</v>
      </c>
      <c r="B2147" s="25" t="s">
        <v>237</v>
      </c>
      <c r="C2147" s="25" t="s">
        <v>199</v>
      </c>
      <c r="D2147" s="25" t="s">
        <v>227</v>
      </c>
      <c r="F2147" s="68">
        <v>0</v>
      </c>
      <c r="G2147" s="65">
        <f t="shared" si="100"/>
        <v>0</v>
      </c>
      <c r="H2147" s="23">
        <f>ROUND(IF($A2147 ='Inflation Constants Table'!$E$1,E2147,E2147*(_xlfn.XLOOKUP($A2147,'Inflation Constants Table'!$A:$A,'Inflation Constants Table'!$B:$B,0))),0)</f>
        <v>0</v>
      </c>
      <c r="I2147" s="23">
        <f>ROUND(IF($A2147 ='Inflation Constants Table'!$E$1,F2147,F2147*(_xlfn.XLOOKUP($A2147,'Inflation Constants Table'!$A:$A,'Inflation Constants Table'!$B:$B,0))),0)</f>
        <v>0</v>
      </c>
      <c r="J2147" s="23">
        <f>ROUND(IF($A2147 ='Inflation Constants Table'!$E$1,G2147,G2147*(_xlfn.XLOOKUP($A2147,'Inflation Constants Table'!$A:$A,'Inflation Constants Table'!$B:$B,0))),0)</f>
        <v>0</v>
      </c>
      <c r="K2147" s="19">
        <f t="shared" si="101"/>
        <v>0</v>
      </c>
      <c r="L2147" s="73">
        <f>_xlfn.XLOOKUP(A2147,'SAPD GF as Pct of COSA GF'!A:A,'SAPD GF as Pct of COSA GF'!C:C)</f>
        <v>1695896847</v>
      </c>
      <c r="M2147" s="19">
        <f t="shared" si="102"/>
        <v>0</v>
      </c>
    </row>
    <row r="2148" spans="1:13">
      <c r="A2148">
        <v>2020</v>
      </c>
      <c r="B2148" t="s">
        <v>238</v>
      </c>
      <c r="C2148" t="s">
        <v>130</v>
      </c>
      <c r="D2148" s="25" t="s">
        <v>138</v>
      </c>
      <c r="F2148" s="65">
        <v>10000</v>
      </c>
      <c r="G2148" s="65">
        <f t="shared" si="100"/>
        <v>10000</v>
      </c>
      <c r="H2148" s="23">
        <f>ROUND(IF($A2148 ='Inflation Constants Table'!$E$1,E2148,E2148*(_xlfn.XLOOKUP($A2148,'Inflation Constants Table'!$A:$A,'Inflation Constants Table'!$B:$B,0))),0)</f>
        <v>0</v>
      </c>
      <c r="I2148" s="23">
        <f>ROUND(IF($A2148 ='Inflation Constants Table'!$E$1,F2148,F2148*(_xlfn.XLOOKUP($A2148,'Inflation Constants Table'!$A:$A,'Inflation Constants Table'!$B:$B,0))),0)</f>
        <v>12600</v>
      </c>
      <c r="J2148" s="23">
        <f>ROUND(IF($A2148 ='Inflation Constants Table'!$E$1,G2148,G2148*(_xlfn.XLOOKUP($A2148,'Inflation Constants Table'!$A:$A,'Inflation Constants Table'!$B:$B,0))),0)</f>
        <v>12600</v>
      </c>
      <c r="K2148" s="19">
        <f t="shared" si="101"/>
        <v>0</v>
      </c>
      <c r="L2148" s="73">
        <f>_xlfn.XLOOKUP(A2148,'SAPD GF as Pct of COSA GF'!A:A,'SAPD GF as Pct of COSA GF'!C:C)</f>
        <v>1610819494</v>
      </c>
      <c r="M2148" s="19">
        <f t="shared" si="102"/>
        <v>7.8221054853958705E-6</v>
      </c>
    </row>
    <row r="2149" spans="1:13">
      <c r="A2149">
        <v>2020</v>
      </c>
      <c r="B2149" t="s">
        <v>238</v>
      </c>
      <c r="C2149" t="s">
        <v>159</v>
      </c>
      <c r="D2149" s="25" t="s">
        <v>173</v>
      </c>
      <c r="F2149" s="65">
        <v>36000</v>
      </c>
      <c r="G2149" s="65">
        <f t="shared" si="100"/>
        <v>36000</v>
      </c>
      <c r="H2149" s="23">
        <f>ROUND(IF($A2149 ='Inflation Constants Table'!$E$1,E2149,E2149*(_xlfn.XLOOKUP($A2149,'Inflation Constants Table'!$A:$A,'Inflation Constants Table'!$B:$B,0))),0)</f>
        <v>0</v>
      </c>
      <c r="I2149" s="23">
        <f>ROUND(IF($A2149 ='Inflation Constants Table'!$E$1,F2149,F2149*(_xlfn.XLOOKUP($A2149,'Inflation Constants Table'!$A:$A,'Inflation Constants Table'!$B:$B,0))),0)</f>
        <v>45360</v>
      </c>
      <c r="J2149" s="23">
        <f>ROUND(IF($A2149 ='Inflation Constants Table'!$E$1,G2149,G2149*(_xlfn.XLOOKUP($A2149,'Inflation Constants Table'!$A:$A,'Inflation Constants Table'!$B:$B,0))),0)</f>
        <v>45360</v>
      </c>
      <c r="K2149" s="19">
        <f t="shared" si="101"/>
        <v>0</v>
      </c>
      <c r="L2149" s="73">
        <f>_xlfn.XLOOKUP(A2149,'SAPD GF as Pct of COSA GF'!A:A,'SAPD GF as Pct of COSA GF'!C:C)</f>
        <v>1610819494</v>
      </c>
      <c r="M2149" s="19">
        <f t="shared" si="102"/>
        <v>2.8159579747425132E-5</v>
      </c>
    </row>
    <row r="2150" spans="1:13">
      <c r="A2150">
        <v>2020</v>
      </c>
      <c r="B2150" t="s">
        <v>238</v>
      </c>
      <c r="C2150" t="s">
        <v>177</v>
      </c>
      <c r="D2150" s="25" t="s">
        <v>189</v>
      </c>
      <c r="F2150" s="65">
        <v>3102</v>
      </c>
      <c r="G2150" s="65">
        <f t="shared" si="100"/>
        <v>3102</v>
      </c>
      <c r="H2150" s="23">
        <f>ROUND(IF($A2150 ='Inflation Constants Table'!$E$1,E2150,E2150*(_xlfn.XLOOKUP($A2150,'Inflation Constants Table'!$A:$A,'Inflation Constants Table'!$B:$B,0))),0)</f>
        <v>0</v>
      </c>
      <c r="I2150" s="23">
        <f>ROUND(IF($A2150 ='Inflation Constants Table'!$E$1,F2150,F2150*(_xlfn.XLOOKUP($A2150,'Inflation Constants Table'!$A:$A,'Inflation Constants Table'!$B:$B,0))),0)</f>
        <v>3909</v>
      </c>
      <c r="J2150" s="23">
        <f>ROUND(IF($A2150 ='Inflation Constants Table'!$E$1,G2150,G2150*(_xlfn.XLOOKUP($A2150,'Inflation Constants Table'!$A:$A,'Inflation Constants Table'!$B:$B,0))),0)</f>
        <v>3909</v>
      </c>
      <c r="K2150" s="19">
        <f t="shared" si="101"/>
        <v>0</v>
      </c>
      <c r="L2150" s="73">
        <f>_xlfn.XLOOKUP(A2150,'SAPD GF as Pct of COSA GF'!A:A,'SAPD GF as Pct of COSA GF'!C:C)</f>
        <v>1610819494</v>
      </c>
      <c r="M2150" s="19">
        <f t="shared" si="102"/>
        <v>2.4267151065406712E-6</v>
      </c>
    </row>
    <row r="2151" spans="1:13">
      <c r="A2151">
        <v>2020</v>
      </c>
      <c r="B2151" t="s">
        <v>238</v>
      </c>
      <c r="C2151" t="s">
        <v>130</v>
      </c>
      <c r="D2151" s="25" t="s">
        <v>239</v>
      </c>
      <c r="F2151" s="65">
        <v>0</v>
      </c>
      <c r="G2151" s="65">
        <f t="shared" si="100"/>
        <v>0</v>
      </c>
      <c r="H2151" s="23">
        <f>ROUND(IF($A2151 ='Inflation Constants Table'!$E$1,E2151,E2151*(_xlfn.XLOOKUP($A2151,'Inflation Constants Table'!$A:$A,'Inflation Constants Table'!$B:$B,0))),0)</f>
        <v>0</v>
      </c>
      <c r="I2151" s="23">
        <f>ROUND(IF($A2151 ='Inflation Constants Table'!$E$1,F2151,F2151*(_xlfn.XLOOKUP($A2151,'Inflation Constants Table'!$A:$A,'Inflation Constants Table'!$B:$B,0))),0)</f>
        <v>0</v>
      </c>
      <c r="J2151" s="23">
        <f>ROUND(IF($A2151 ='Inflation Constants Table'!$E$1,G2151,G2151*(_xlfn.XLOOKUP($A2151,'Inflation Constants Table'!$A:$A,'Inflation Constants Table'!$B:$B,0))),0)</f>
        <v>0</v>
      </c>
      <c r="K2151" s="19">
        <f t="shared" si="101"/>
        <v>0</v>
      </c>
      <c r="L2151" s="73">
        <f>_xlfn.XLOOKUP(A2151,'SAPD GF as Pct of COSA GF'!A:A,'SAPD GF as Pct of COSA GF'!C:C)</f>
        <v>1610819494</v>
      </c>
      <c r="M2151" s="19">
        <f t="shared" si="102"/>
        <v>0</v>
      </c>
    </row>
    <row r="2152" spans="1:13">
      <c r="A2152">
        <v>2020</v>
      </c>
      <c r="B2152" t="s">
        <v>238</v>
      </c>
      <c r="C2152" t="s">
        <v>130</v>
      </c>
      <c r="D2152" s="25" t="s">
        <v>240</v>
      </c>
      <c r="F2152" s="65">
        <v>0</v>
      </c>
      <c r="G2152" s="65">
        <f t="shared" si="100"/>
        <v>0</v>
      </c>
      <c r="H2152" s="23">
        <f>ROUND(IF($A2152 ='Inflation Constants Table'!$E$1,E2152,E2152*(_xlfn.XLOOKUP($A2152,'Inflation Constants Table'!$A:$A,'Inflation Constants Table'!$B:$B,0))),0)</f>
        <v>0</v>
      </c>
      <c r="I2152" s="23">
        <f>ROUND(IF($A2152 ='Inflation Constants Table'!$E$1,F2152,F2152*(_xlfn.XLOOKUP($A2152,'Inflation Constants Table'!$A:$A,'Inflation Constants Table'!$B:$B,0))),0)</f>
        <v>0</v>
      </c>
      <c r="J2152" s="23">
        <f>ROUND(IF($A2152 ='Inflation Constants Table'!$E$1,G2152,G2152*(_xlfn.XLOOKUP($A2152,'Inflation Constants Table'!$A:$A,'Inflation Constants Table'!$B:$B,0))),0)</f>
        <v>0</v>
      </c>
      <c r="K2152" s="19">
        <f t="shared" si="101"/>
        <v>0</v>
      </c>
      <c r="L2152" s="73">
        <f>_xlfn.XLOOKUP(A2152,'SAPD GF as Pct of COSA GF'!A:A,'SAPD GF as Pct of COSA GF'!C:C)</f>
        <v>1610819494</v>
      </c>
      <c r="M2152" s="19">
        <f t="shared" si="102"/>
        <v>0</v>
      </c>
    </row>
    <row r="2153" spans="1:13">
      <c r="A2153">
        <v>2020</v>
      </c>
      <c r="B2153" t="s">
        <v>238</v>
      </c>
      <c r="C2153" t="s">
        <v>199</v>
      </c>
      <c r="D2153" s="25" t="s">
        <v>203</v>
      </c>
      <c r="F2153" s="65">
        <v>40000</v>
      </c>
      <c r="G2153" s="65">
        <f t="shared" si="100"/>
        <v>40000</v>
      </c>
      <c r="H2153" s="23">
        <f>ROUND(IF($A2153 ='Inflation Constants Table'!$E$1,E2153,E2153*(_xlfn.XLOOKUP($A2153,'Inflation Constants Table'!$A:$A,'Inflation Constants Table'!$B:$B,0))),0)</f>
        <v>0</v>
      </c>
      <c r="I2153" s="23">
        <f>ROUND(IF($A2153 ='Inflation Constants Table'!$E$1,F2153,F2153*(_xlfn.XLOOKUP($A2153,'Inflation Constants Table'!$A:$A,'Inflation Constants Table'!$B:$B,0))),0)</f>
        <v>50400</v>
      </c>
      <c r="J2153" s="23">
        <f>ROUND(IF($A2153 ='Inflation Constants Table'!$E$1,G2153,G2153*(_xlfn.XLOOKUP($A2153,'Inflation Constants Table'!$A:$A,'Inflation Constants Table'!$B:$B,0))),0)</f>
        <v>50400</v>
      </c>
      <c r="K2153" s="19">
        <f t="shared" si="101"/>
        <v>0</v>
      </c>
      <c r="L2153" s="73">
        <f>_xlfn.XLOOKUP(A2153,'SAPD GF as Pct of COSA GF'!A:A,'SAPD GF as Pct of COSA GF'!C:C)</f>
        <v>1610819494</v>
      </c>
      <c r="M2153" s="19">
        <f t="shared" si="102"/>
        <v>3.1288421941583482E-5</v>
      </c>
    </row>
    <row r="2154" spans="1:13">
      <c r="A2154">
        <v>2020</v>
      </c>
      <c r="B2154" t="s">
        <v>238</v>
      </c>
      <c r="C2154" t="s">
        <v>199</v>
      </c>
      <c r="D2154" s="25" t="s">
        <v>222</v>
      </c>
      <c r="F2154" s="65">
        <v>650000</v>
      </c>
      <c r="G2154" s="65">
        <f t="shared" si="100"/>
        <v>650000</v>
      </c>
      <c r="H2154" s="23">
        <f>ROUND(IF($A2154 ='Inflation Constants Table'!$E$1,E2154,E2154*(_xlfn.XLOOKUP($A2154,'Inflation Constants Table'!$A:$A,'Inflation Constants Table'!$B:$B,0))),0)</f>
        <v>0</v>
      </c>
      <c r="I2154" s="23">
        <f>ROUND(IF($A2154 ='Inflation Constants Table'!$E$1,F2154,F2154*(_xlfn.XLOOKUP($A2154,'Inflation Constants Table'!$A:$A,'Inflation Constants Table'!$B:$B,0))),0)</f>
        <v>819000</v>
      </c>
      <c r="J2154" s="23">
        <f>ROUND(IF($A2154 ='Inflation Constants Table'!$E$1,G2154,G2154*(_xlfn.XLOOKUP($A2154,'Inflation Constants Table'!$A:$A,'Inflation Constants Table'!$B:$B,0))),0)</f>
        <v>819000</v>
      </c>
      <c r="K2154" s="19">
        <f t="shared" si="101"/>
        <v>0</v>
      </c>
      <c r="L2154" s="73">
        <f>_xlfn.XLOOKUP(A2154,'SAPD GF as Pct of COSA GF'!A:A,'SAPD GF as Pct of COSA GF'!C:C)</f>
        <v>1610819494</v>
      </c>
      <c r="M2154" s="19">
        <f t="shared" si="102"/>
        <v>5.0843685655073152E-4</v>
      </c>
    </row>
    <row r="2155" spans="1:13">
      <c r="A2155">
        <v>2020</v>
      </c>
      <c r="B2155" t="s">
        <v>238</v>
      </c>
      <c r="C2155" t="s">
        <v>130</v>
      </c>
      <c r="D2155" s="25" t="s">
        <v>241</v>
      </c>
      <c r="F2155" s="65">
        <v>0</v>
      </c>
      <c r="G2155" s="65">
        <f t="shared" si="100"/>
        <v>0</v>
      </c>
      <c r="H2155" s="23">
        <f>ROUND(IF($A2155 ='Inflation Constants Table'!$E$1,E2155,E2155*(_xlfn.XLOOKUP($A2155,'Inflation Constants Table'!$A:$A,'Inflation Constants Table'!$B:$B,0))),0)</f>
        <v>0</v>
      </c>
      <c r="I2155" s="23">
        <f>ROUND(IF($A2155 ='Inflation Constants Table'!$E$1,F2155,F2155*(_xlfn.XLOOKUP($A2155,'Inflation Constants Table'!$A:$A,'Inflation Constants Table'!$B:$B,0))),0)</f>
        <v>0</v>
      </c>
      <c r="J2155" s="23">
        <f>ROUND(IF($A2155 ='Inflation Constants Table'!$E$1,G2155,G2155*(_xlfn.XLOOKUP($A2155,'Inflation Constants Table'!$A:$A,'Inflation Constants Table'!$B:$B,0))),0)</f>
        <v>0</v>
      </c>
      <c r="K2155" s="19">
        <f t="shared" si="101"/>
        <v>0</v>
      </c>
      <c r="L2155" s="73">
        <f>_xlfn.XLOOKUP(A2155,'SAPD GF as Pct of COSA GF'!A:A,'SAPD GF as Pct of COSA GF'!C:C)</f>
        <v>1610819494</v>
      </c>
      <c r="M2155" s="19">
        <f t="shared" si="102"/>
        <v>0</v>
      </c>
    </row>
    <row r="2156" spans="1:13">
      <c r="A2156">
        <v>2020</v>
      </c>
      <c r="B2156" t="s">
        <v>238</v>
      </c>
      <c r="C2156" t="s">
        <v>199</v>
      </c>
      <c r="D2156" s="25" t="s">
        <v>227</v>
      </c>
      <c r="F2156" s="65">
        <v>0</v>
      </c>
      <c r="G2156" s="65">
        <f t="shared" si="100"/>
        <v>0</v>
      </c>
      <c r="H2156" s="23">
        <f>ROUND(IF($A2156 ='Inflation Constants Table'!$E$1,E2156,E2156*(_xlfn.XLOOKUP($A2156,'Inflation Constants Table'!$A:$A,'Inflation Constants Table'!$B:$B,0))),0)</f>
        <v>0</v>
      </c>
      <c r="I2156" s="23">
        <f>ROUND(IF($A2156 ='Inflation Constants Table'!$E$1,F2156,F2156*(_xlfn.XLOOKUP($A2156,'Inflation Constants Table'!$A:$A,'Inflation Constants Table'!$B:$B,0))),0)</f>
        <v>0</v>
      </c>
      <c r="J2156" s="23">
        <f>ROUND(IF($A2156 ='Inflation Constants Table'!$E$1,G2156,G2156*(_xlfn.XLOOKUP($A2156,'Inflation Constants Table'!$A:$A,'Inflation Constants Table'!$B:$B,0))),0)</f>
        <v>0</v>
      </c>
      <c r="K2156" s="19">
        <f t="shared" si="101"/>
        <v>0</v>
      </c>
      <c r="L2156" s="73">
        <f>_xlfn.XLOOKUP(A2156,'SAPD GF as Pct of COSA GF'!A:A,'SAPD GF as Pct of COSA GF'!C:C)</f>
        <v>1610819494</v>
      </c>
      <c r="M2156" s="19">
        <f t="shared" si="102"/>
        <v>0</v>
      </c>
    </row>
    <row r="2157" spans="1:13">
      <c r="A2157">
        <v>2020</v>
      </c>
      <c r="B2157" t="s">
        <v>238</v>
      </c>
      <c r="C2157" t="s">
        <v>177</v>
      </c>
      <c r="D2157" s="25" t="s">
        <v>182</v>
      </c>
      <c r="F2157" s="65">
        <v>8155</v>
      </c>
      <c r="G2157" s="65">
        <f t="shared" si="100"/>
        <v>8155</v>
      </c>
      <c r="H2157" s="23">
        <f>ROUND(IF($A2157 ='Inflation Constants Table'!$E$1,E2157,E2157*(_xlfn.XLOOKUP($A2157,'Inflation Constants Table'!$A:$A,'Inflation Constants Table'!$B:$B,0))),0)</f>
        <v>0</v>
      </c>
      <c r="I2157" s="23">
        <f>ROUND(IF($A2157 ='Inflation Constants Table'!$E$1,F2157,F2157*(_xlfn.XLOOKUP($A2157,'Inflation Constants Table'!$A:$A,'Inflation Constants Table'!$B:$B,0))),0)</f>
        <v>10275</v>
      </c>
      <c r="J2157" s="23">
        <f>ROUND(IF($A2157 ='Inflation Constants Table'!$E$1,G2157,G2157*(_xlfn.XLOOKUP($A2157,'Inflation Constants Table'!$A:$A,'Inflation Constants Table'!$B:$B,0))),0)</f>
        <v>10275</v>
      </c>
      <c r="K2157" s="19">
        <f t="shared" si="101"/>
        <v>0</v>
      </c>
      <c r="L2157" s="73">
        <f>_xlfn.XLOOKUP(A2157,'SAPD GF as Pct of COSA GF'!A:A,'SAPD GF as Pct of COSA GF'!C:C)</f>
        <v>1610819494</v>
      </c>
      <c r="M2157" s="19">
        <f t="shared" si="102"/>
        <v>6.3787407827335368E-6</v>
      </c>
    </row>
    <row r="2158" spans="1:13">
      <c r="A2158">
        <v>2020</v>
      </c>
      <c r="B2158" t="s">
        <v>238</v>
      </c>
      <c r="C2158" t="s">
        <v>159</v>
      </c>
      <c r="D2158" s="25" t="s">
        <v>166</v>
      </c>
      <c r="F2158" s="65">
        <v>9250</v>
      </c>
      <c r="G2158" s="65">
        <f t="shared" si="100"/>
        <v>9250</v>
      </c>
      <c r="H2158" s="23">
        <f>ROUND(IF($A2158 ='Inflation Constants Table'!$E$1,E2158,E2158*(_xlfn.XLOOKUP($A2158,'Inflation Constants Table'!$A:$A,'Inflation Constants Table'!$B:$B,0))),0)</f>
        <v>0</v>
      </c>
      <c r="I2158" s="23">
        <f>ROUND(IF($A2158 ='Inflation Constants Table'!$E$1,F2158,F2158*(_xlfn.XLOOKUP($A2158,'Inflation Constants Table'!$A:$A,'Inflation Constants Table'!$B:$B,0))),0)</f>
        <v>11655</v>
      </c>
      <c r="J2158" s="23">
        <f>ROUND(IF($A2158 ='Inflation Constants Table'!$E$1,G2158,G2158*(_xlfn.XLOOKUP($A2158,'Inflation Constants Table'!$A:$A,'Inflation Constants Table'!$B:$B,0))),0)</f>
        <v>11655</v>
      </c>
      <c r="K2158" s="19">
        <f t="shared" si="101"/>
        <v>0</v>
      </c>
      <c r="L2158" s="73">
        <f>_xlfn.XLOOKUP(A2158,'SAPD GF as Pct of COSA GF'!A:A,'SAPD GF as Pct of COSA GF'!C:C)</f>
        <v>1610819494</v>
      </c>
      <c r="M2158" s="19">
        <f t="shared" si="102"/>
        <v>7.2354475739911801E-6</v>
      </c>
    </row>
    <row r="2159" spans="1:13">
      <c r="A2159">
        <v>2020</v>
      </c>
      <c r="B2159" t="s">
        <v>238</v>
      </c>
      <c r="C2159" t="s">
        <v>159</v>
      </c>
      <c r="D2159" s="25" t="s">
        <v>210</v>
      </c>
      <c r="F2159" s="65">
        <v>14000</v>
      </c>
      <c r="G2159" s="65">
        <f t="shared" si="100"/>
        <v>14000</v>
      </c>
      <c r="H2159" s="23">
        <f>ROUND(IF($A2159 ='Inflation Constants Table'!$E$1,E2159,E2159*(_xlfn.XLOOKUP($A2159,'Inflation Constants Table'!$A:$A,'Inflation Constants Table'!$B:$B,0))),0)</f>
        <v>0</v>
      </c>
      <c r="I2159" s="23">
        <f>ROUND(IF($A2159 ='Inflation Constants Table'!$E$1,F2159,F2159*(_xlfn.XLOOKUP($A2159,'Inflation Constants Table'!$A:$A,'Inflation Constants Table'!$B:$B,0))),0)</f>
        <v>17640</v>
      </c>
      <c r="J2159" s="23">
        <f>ROUND(IF($A2159 ='Inflation Constants Table'!$E$1,G2159,G2159*(_xlfn.XLOOKUP($A2159,'Inflation Constants Table'!$A:$A,'Inflation Constants Table'!$B:$B,0))),0)</f>
        <v>17640</v>
      </c>
      <c r="K2159" s="19">
        <f t="shared" si="101"/>
        <v>0</v>
      </c>
      <c r="L2159" s="73">
        <f>_xlfn.XLOOKUP(A2159,'SAPD GF as Pct of COSA GF'!A:A,'SAPD GF as Pct of COSA GF'!C:C)</f>
        <v>1610819494</v>
      </c>
      <c r="M2159" s="19">
        <f t="shared" si="102"/>
        <v>1.0950947679554219E-5</v>
      </c>
    </row>
    <row r="2160" spans="1:13">
      <c r="A2160">
        <v>2020</v>
      </c>
      <c r="B2160" t="s">
        <v>238</v>
      </c>
      <c r="C2160" t="s">
        <v>130</v>
      </c>
      <c r="D2160" s="25" t="s">
        <v>137</v>
      </c>
      <c r="F2160" s="65">
        <v>1250</v>
      </c>
      <c r="G2160" s="65">
        <f t="shared" si="100"/>
        <v>1250</v>
      </c>
      <c r="H2160" s="23">
        <f>ROUND(IF($A2160 ='Inflation Constants Table'!$E$1,E2160,E2160*(_xlfn.XLOOKUP($A2160,'Inflation Constants Table'!$A:$A,'Inflation Constants Table'!$B:$B,0))),0)</f>
        <v>0</v>
      </c>
      <c r="I2160" s="23">
        <f>ROUND(IF($A2160 ='Inflation Constants Table'!$E$1,F2160,F2160*(_xlfn.XLOOKUP($A2160,'Inflation Constants Table'!$A:$A,'Inflation Constants Table'!$B:$B,0))),0)</f>
        <v>1575</v>
      </c>
      <c r="J2160" s="23">
        <f>ROUND(IF($A2160 ='Inflation Constants Table'!$E$1,G2160,G2160*(_xlfn.XLOOKUP($A2160,'Inflation Constants Table'!$A:$A,'Inflation Constants Table'!$B:$B,0))),0)</f>
        <v>1575</v>
      </c>
      <c r="K2160" s="19">
        <f t="shared" si="101"/>
        <v>0</v>
      </c>
      <c r="L2160" s="73">
        <f>_xlfn.XLOOKUP(A2160,'SAPD GF as Pct of COSA GF'!A:A,'SAPD GF as Pct of COSA GF'!C:C)</f>
        <v>1610819494</v>
      </c>
      <c r="M2160" s="19">
        <f t="shared" si="102"/>
        <v>9.7776318567448381E-7</v>
      </c>
    </row>
    <row r="2161" spans="1:13">
      <c r="A2161">
        <v>2020</v>
      </c>
      <c r="B2161" t="s">
        <v>238</v>
      </c>
      <c r="C2161" t="s">
        <v>130</v>
      </c>
      <c r="D2161" s="25" t="s">
        <v>131</v>
      </c>
      <c r="F2161" s="65">
        <v>2500</v>
      </c>
      <c r="G2161" s="65">
        <f t="shared" si="100"/>
        <v>2500</v>
      </c>
      <c r="H2161" s="23">
        <f>ROUND(IF($A2161 ='Inflation Constants Table'!$E$1,E2161,E2161*(_xlfn.XLOOKUP($A2161,'Inflation Constants Table'!$A:$A,'Inflation Constants Table'!$B:$B,0))),0)</f>
        <v>0</v>
      </c>
      <c r="I2161" s="23">
        <f>ROUND(IF($A2161 ='Inflation Constants Table'!$E$1,F2161,F2161*(_xlfn.XLOOKUP($A2161,'Inflation Constants Table'!$A:$A,'Inflation Constants Table'!$B:$B,0))),0)</f>
        <v>3150</v>
      </c>
      <c r="J2161" s="23">
        <f>ROUND(IF($A2161 ='Inflation Constants Table'!$E$1,G2161,G2161*(_xlfn.XLOOKUP($A2161,'Inflation Constants Table'!$A:$A,'Inflation Constants Table'!$B:$B,0))),0)</f>
        <v>3150</v>
      </c>
      <c r="K2161" s="19">
        <f t="shared" si="101"/>
        <v>0</v>
      </c>
      <c r="L2161" s="73">
        <f>_xlfn.XLOOKUP(A2161,'SAPD GF as Pct of COSA GF'!A:A,'SAPD GF as Pct of COSA GF'!C:C)</f>
        <v>1610819494</v>
      </c>
      <c r="M2161" s="19">
        <f t="shared" si="102"/>
        <v>1.9555263713489676E-6</v>
      </c>
    </row>
    <row r="2162" spans="1:13">
      <c r="A2162">
        <v>2020</v>
      </c>
      <c r="B2162" t="s">
        <v>238</v>
      </c>
      <c r="C2162" t="s">
        <v>130</v>
      </c>
      <c r="D2162" s="25" t="s">
        <v>132</v>
      </c>
      <c r="F2162" s="65">
        <v>344088</v>
      </c>
      <c r="G2162" s="65">
        <f t="shared" si="100"/>
        <v>344088</v>
      </c>
      <c r="H2162" s="23">
        <f>ROUND(IF($A2162 ='Inflation Constants Table'!$E$1,E2162,E2162*(_xlfn.XLOOKUP($A2162,'Inflation Constants Table'!$A:$A,'Inflation Constants Table'!$B:$B,0))),0)</f>
        <v>0</v>
      </c>
      <c r="I2162" s="23">
        <f>ROUND(IF($A2162 ='Inflation Constants Table'!$E$1,F2162,F2162*(_xlfn.XLOOKUP($A2162,'Inflation Constants Table'!$A:$A,'Inflation Constants Table'!$B:$B,0))),0)</f>
        <v>433551</v>
      </c>
      <c r="J2162" s="23">
        <f>ROUND(IF($A2162 ='Inflation Constants Table'!$E$1,G2162,G2162*(_xlfn.XLOOKUP($A2162,'Inflation Constants Table'!$A:$A,'Inflation Constants Table'!$B:$B,0))),0)</f>
        <v>433551</v>
      </c>
      <c r="K2162" s="19">
        <f t="shared" si="101"/>
        <v>0</v>
      </c>
      <c r="L2162" s="73">
        <f>_xlfn.XLOOKUP(A2162,'SAPD GF as Pct of COSA GF'!A:A,'SAPD GF as Pct of COSA GF'!C:C)</f>
        <v>1610819494</v>
      </c>
      <c r="M2162" s="19">
        <f t="shared" si="102"/>
        <v>2.6914933772213216E-4</v>
      </c>
    </row>
    <row r="2163" spans="1:13">
      <c r="A2163">
        <v>2020</v>
      </c>
      <c r="B2163" t="s">
        <v>238</v>
      </c>
      <c r="C2163" t="s">
        <v>177</v>
      </c>
      <c r="D2163" s="25" t="s">
        <v>185</v>
      </c>
      <c r="F2163" s="65">
        <v>0</v>
      </c>
      <c r="G2163" s="65">
        <f t="shared" si="100"/>
        <v>0</v>
      </c>
      <c r="H2163" s="23">
        <f>ROUND(IF($A2163 ='Inflation Constants Table'!$E$1,E2163,E2163*(_xlfn.XLOOKUP($A2163,'Inflation Constants Table'!$A:$A,'Inflation Constants Table'!$B:$B,0))),0)</f>
        <v>0</v>
      </c>
      <c r="I2163" s="23">
        <f>ROUND(IF($A2163 ='Inflation Constants Table'!$E$1,F2163,F2163*(_xlfn.XLOOKUP($A2163,'Inflation Constants Table'!$A:$A,'Inflation Constants Table'!$B:$B,0))),0)</f>
        <v>0</v>
      </c>
      <c r="J2163" s="23">
        <f>ROUND(IF($A2163 ='Inflation Constants Table'!$E$1,G2163,G2163*(_xlfn.XLOOKUP($A2163,'Inflation Constants Table'!$A:$A,'Inflation Constants Table'!$B:$B,0))),0)</f>
        <v>0</v>
      </c>
      <c r="K2163" s="19">
        <f t="shared" si="101"/>
        <v>0</v>
      </c>
      <c r="L2163" s="73">
        <f>_xlfn.XLOOKUP(A2163,'SAPD GF as Pct of COSA GF'!A:A,'SAPD GF as Pct of COSA GF'!C:C)</f>
        <v>1610819494</v>
      </c>
      <c r="M2163" s="19">
        <f t="shared" si="102"/>
        <v>0</v>
      </c>
    </row>
    <row r="2164" spans="1:13">
      <c r="A2164">
        <v>2020</v>
      </c>
      <c r="B2164" t="s">
        <v>238</v>
      </c>
      <c r="C2164" t="s">
        <v>199</v>
      </c>
      <c r="D2164" s="25" t="s">
        <v>228</v>
      </c>
      <c r="F2164" s="65">
        <v>0</v>
      </c>
      <c r="G2164" s="65">
        <f t="shared" si="100"/>
        <v>0</v>
      </c>
      <c r="H2164" s="23">
        <f>ROUND(IF($A2164 ='Inflation Constants Table'!$E$1,E2164,E2164*(_xlfn.XLOOKUP($A2164,'Inflation Constants Table'!$A:$A,'Inflation Constants Table'!$B:$B,0))),0)</f>
        <v>0</v>
      </c>
      <c r="I2164" s="23">
        <f>ROUND(IF($A2164 ='Inflation Constants Table'!$E$1,F2164,F2164*(_xlfn.XLOOKUP($A2164,'Inflation Constants Table'!$A:$A,'Inflation Constants Table'!$B:$B,0))),0)</f>
        <v>0</v>
      </c>
      <c r="J2164" s="23">
        <f>ROUND(IF($A2164 ='Inflation Constants Table'!$E$1,G2164,G2164*(_xlfn.XLOOKUP($A2164,'Inflation Constants Table'!$A:$A,'Inflation Constants Table'!$B:$B,0))),0)</f>
        <v>0</v>
      </c>
      <c r="K2164" s="19">
        <f t="shared" si="101"/>
        <v>0</v>
      </c>
      <c r="L2164" s="73">
        <f>_xlfn.XLOOKUP(A2164,'SAPD GF as Pct of COSA GF'!A:A,'SAPD GF as Pct of COSA GF'!C:C)</f>
        <v>1610819494</v>
      </c>
      <c r="M2164" s="19">
        <f t="shared" si="102"/>
        <v>0</v>
      </c>
    </row>
    <row r="2165" spans="1:13">
      <c r="A2165">
        <v>2020</v>
      </c>
      <c r="B2165" t="s">
        <v>238</v>
      </c>
      <c r="C2165" t="s">
        <v>159</v>
      </c>
      <c r="D2165" s="25" t="s">
        <v>163</v>
      </c>
      <c r="F2165" s="65">
        <v>0</v>
      </c>
      <c r="G2165" s="65">
        <f t="shared" si="100"/>
        <v>0</v>
      </c>
      <c r="H2165" s="23">
        <f>ROUND(IF($A2165 ='Inflation Constants Table'!$E$1,E2165,E2165*(_xlfn.XLOOKUP($A2165,'Inflation Constants Table'!$A:$A,'Inflation Constants Table'!$B:$B,0))),0)</f>
        <v>0</v>
      </c>
      <c r="I2165" s="23">
        <f>ROUND(IF($A2165 ='Inflation Constants Table'!$E$1,F2165,F2165*(_xlfn.XLOOKUP($A2165,'Inflation Constants Table'!$A:$A,'Inflation Constants Table'!$B:$B,0))),0)</f>
        <v>0</v>
      </c>
      <c r="J2165" s="23">
        <f>ROUND(IF($A2165 ='Inflation Constants Table'!$E$1,G2165,G2165*(_xlfn.XLOOKUP($A2165,'Inflation Constants Table'!$A:$A,'Inflation Constants Table'!$B:$B,0))),0)</f>
        <v>0</v>
      </c>
      <c r="K2165" s="19">
        <f t="shared" si="101"/>
        <v>0</v>
      </c>
      <c r="L2165" s="73">
        <f>_xlfn.XLOOKUP(A2165,'SAPD GF as Pct of COSA GF'!A:A,'SAPD GF as Pct of COSA GF'!C:C)</f>
        <v>1610819494</v>
      </c>
      <c r="M2165" s="19">
        <f t="shared" si="102"/>
        <v>0</v>
      </c>
    </row>
    <row r="2166" spans="1:13">
      <c r="A2166">
        <v>2020</v>
      </c>
      <c r="B2166" t="s">
        <v>238</v>
      </c>
      <c r="C2166" t="s">
        <v>159</v>
      </c>
      <c r="D2166" s="25" t="s">
        <v>161</v>
      </c>
      <c r="F2166" s="65">
        <v>15300</v>
      </c>
      <c r="G2166" s="65">
        <f t="shared" si="100"/>
        <v>15300</v>
      </c>
      <c r="H2166" s="23">
        <f>ROUND(IF($A2166 ='Inflation Constants Table'!$E$1,E2166,E2166*(_xlfn.XLOOKUP($A2166,'Inflation Constants Table'!$A:$A,'Inflation Constants Table'!$B:$B,0))),0)</f>
        <v>0</v>
      </c>
      <c r="I2166" s="23">
        <f>ROUND(IF($A2166 ='Inflation Constants Table'!$E$1,F2166,F2166*(_xlfn.XLOOKUP($A2166,'Inflation Constants Table'!$A:$A,'Inflation Constants Table'!$B:$B,0))),0)</f>
        <v>19278</v>
      </c>
      <c r="J2166" s="23">
        <f>ROUND(IF($A2166 ='Inflation Constants Table'!$E$1,G2166,G2166*(_xlfn.XLOOKUP($A2166,'Inflation Constants Table'!$A:$A,'Inflation Constants Table'!$B:$B,0))),0)</f>
        <v>19278</v>
      </c>
      <c r="K2166" s="19">
        <f t="shared" si="101"/>
        <v>0</v>
      </c>
      <c r="L2166" s="73">
        <f>_xlfn.XLOOKUP(A2166,'SAPD GF as Pct of COSA GF'!A:A,'SAPD GF as Pct of COSA GF'!C:C)</f>
        <v>1610819494</v>
      </c>
      <c r="M2166" s="19">
        <f t="shared" si="102"/>
        <v>1.1967821392655682E-5</v>
      </c>
    </row>
    <row r="2167" spans="1:13">
      <c r="A2167">
        <v>2020</v>
      </c>
      <c r="B2167" t="s">
        <v>238</v>
      </c>
      <c r="C2167" t="s">
        <v>130</v>
      </c>
      <c r="D2167" s="25" t="s">
        <v>146</v>
      </c>
      <c r="F2167" s="65">
        <v>0</v>
      </c>
      <c r="G2167" s="65">
        <f t="shared" si="100"/>
        <v>0</v>
      </c>
      <c r="H2167" s="23">
        <f>ROUND(IF($A2167 ='Inflation Constants Table'!$E$1,E2167,E2167*(_xlfn.XLOOKUP($A2167,'Inflation Constants Table'!$A:$A,'Inflation Constants Table'!$B:$B,0))),0)</f>
        <v>0</v>
      </c>
      <c r="I2167" s="23">
        <f>ROUND(IF($A2167 ='Inflation Constants Table'!$E$1,F2167,F2167*(_xlfn.XLOOKUP($A2167,'Inflation Constants Table'!$A:$A,'Inflation Constants Table'!$B:$B,0))),0)</f>
        <v>0</v>
      </c>
      <c r="J2167" s="23">
        <f>ROUND(IF($A2167 ='Inflation Constants Table'!$E$1,G2167,G2167*(_xlfn.XLOOKUP($A2167,'Inflation Constants Table'!$A:$A,'Inflation Constants Table'!$B:$B,0))),0)</f>
        <v>0</v>
      </c>
      <c r="K2167" s="19">
        <f t="shared" si="101"/>
        <v>0</v>
      </c>
      <c r="L2167" s="73">
        <f>_xlfn.XLOOKUP(A2167,'SAPD GF as Pct of COSA GF'!A:A,'SAPD GF as Pct of COSA GF'!C:C)</f>
        <v>1610819494</v>
      </c>
      <c r="M2167" s="19">
        <f t="shared" si="102"/>
        <v>0</v>
      </c>
    </row>
    <row r="2168" spans="1:13">
      <c r="A2168">
        <v>2020</v>
      </c>
      <c r="B2168" t="s">
        <v>238</v>
      </c>
      <c r="C2168" t="s">
        <v>130</v>
      </c>
      <c r="D2168" s="25" t="s">
        <v>145</v>
      </c>
      <c r="F2168" s="65">
        <v>6500</v>
      </c>
      <c r="G2168" s="65">
        <f t="shared" si="100"/>
        <v>6500</v>
      </c>
      <c r="H2168" s="23">
        <f>ROUND(IF($A2168 ='Inflation Constants Table'!$E$1,E2168,E2168*(_xlfn.XLOOKUP($A2168,'Inflation Constants Table'!$A:$A,'Inflation Constants Table'!$B:$B,0))),0)</f>
        <v>0</v>
      </c>
      <c r="I2168" s="23">
        <f>ROUND(IF($A2168 ='Inflation Constants Table'!$E$1,F2168,F2168*(_xlfn.XLOOKUP($A2168,'Inflation Constants Table'!$A:$A,'Inflation Constants Table'!$B:$B,0))),0)</f>
        <v>8190</v>
      </c>
      <c r="J2168" s="23">
        <f>ROUND(IF($A2168 ='Inflation Constants Table'!$E$1,G2168,G2168*(_xlfn.XLOOKUP($A2168,'Inflation Constants Table'!$A:$A,'Inflation Constants Table'!$B:$B,0))),0)</f>
        <v>8190</v>
      </c>
      <c r="K2168" s="19">
        <f t="shared" si="101"/>
        <v>0</v>
      </c>
      <c r="L2168" s="73">
        <f>_xlfn.XLOOKUP(A2168,'SAPD GF as Pct of COSA GF'!A:A,'SAPD GF as Pct of COSA GF'!C:C)</f>
        <v>1610819494</v>
      </c>
      <c r="M2168" s="19">
        <f t="shared" si="102"/>
        <v>5.0843685655073153E-6</v>
      </c>
    </row>
    <row r="2169" spans="1:13">
      <c r="A2169">
        <v>2020</v>
      </c>
      <c r="B2169" t="s">
        <v>238</v>
      </c>
      <c r="C2169" t="s">
        <v>130</v>
      </c>
      <c r="D2169" s="25" t="s">
        <v>150</v>
      </c>
      <c r="F2169" s="65">
        <v>19000</v>
      </c>
      <c r="G2169" s="65">
        <f t="shared" si="100"/>
        <v>19000</v>
      </c>
      <c r="H2169" s="23">
        <f>ROUND(IF($A2169 ='Inflation Constants Table'!$E$1,E2169,E2169*(_xlfn.XLOOKUP($A2169,'Inflation Constants Table'!$A:$A,'Inflation Constants Table'!$B:$B,0))),0)</f>
        <v>0</v>
      </c>
      <c r="I2169" s="23">
        <f>ROUND(IF($A2169 ='Inflation Constants Table'!$E$1,F2169,F2169*(_xlfn.XLOOKUP($A2169,'Inflation Constants Table'!$A:$A,'Inflation Constants Table'!$B:$B,0))),0)</f>
        <v>23940</v>
      </c>
      <c r="J2169" s="23">
        <f>ROUND(IF($A2169 ='Inflation Constants Table'!$E$1,G2169,G2169*(_xlfn.XLOOKUP($A2169,'Inflation Constants Table'!$A:$A,'Inflation Constants Table'!$B:$B,0))),0)</f>
        <v>23940</v>
      </c>
      <c r="K2169" s="19">
        <f t="shared" si="101"/>
        <v>0</v>
      </c>
      <c r="L2169" s="73">
        <f>_xlfn.XLOOKUP(A2169,'SAPD GF as Pct of COSA GF'!A:A,'SAPD GF as Pct of COSA GF'!C:C)</f>
        <v>1610819494</v>
      </c>
      <c r="M2169" s="19">
        <f t="shared" si="102"/>
        <v>1.4862000422252153E-5</v>
      </c>
    </row>
    <row r="2170" spans="1:13">
      <c r="A2170">
        <v>2020</v>
      </c>
      <c r="B2170" t="s">
        <v>238</v>
      </c>
      <c r="C2170" t="s">
        <v>177</v>
      </c>
      <c r="D2170" s="25" t="s">
        <v>186</v>
      </c>
      <c r="F2170" s="65">
        <v>47594</v>
      </c>
      <c r="G2170" s="65">
        <f t="shared" si="100"/>
        <v>47594</v>
      </c>
      <c r="H2170" s="23">
        <f>ROUND(IF($A2170 ='Inflation Constants Table'!$E$1,E2170,E2170*(_xlfn.XLOOKUP($A2170,'Inflation Constants Table'!$A:$A,'Inflation Constants Table'!$B:$B,0))),0)</f>
        <v>0</v>
      </c>
      <c r="I2170" s="23">
        <f>ROUND(IF($A2170 ='Inflation Constants Table'!$E$1,F2170,F2170*(_xlfn.XLOOKUP($A2170,'Inflation Constants Table'!$A:$A,'Inflation Constants Table'!$B:$B,0))),0)</f>
        <v>59968</v>
      </c>
      <c r="J2170" s="23">
        <f>ROUND(IF($A2170 ='Inflation Constants Table'!$E$1,G2170,G2170*(_xlfn.XLOOKUP($A2170,'Inflation Constants Table'!$A:$A,'Inflation Constants Table'!$B:$B,0))),0)</f>
        <v>59968</v>
      </c>
      <c r="K2170" s="19">
        <f t="shared" si="101"/>
        <v>0</v>
      </c>
      <c r="L2170" s="73">
        <f>_xlfn.XLOOKUP(A2170,'SAPD GF as Pct of COSA GF'!A:A,'SAPD GF as Pct of COSA GF'!C:C)</f>
        <v>1610819494</v>
      </c>
      <c r="M2170" s="19">
        <f t="shared" si="102"/>
        <v>3.7228255694303136E-5</v>
      </c>
    </row>
    <row r="2171" spans="1:13">
      <c r="A2171">
        <v>2020</v>
      </c>
      <c r="B2171" t="s">
        <v>238</v>
      </c>
      <c r="C2171" t="s">
        <v>159</v>
      </c>
      <c r="D2171" s="25" t="s">
        <v>164</v>
      </c>
      <c r="F2171" s="65">
        <v>27000</v>
      </c>
      <c r="G2171" s="65">
        <f t="shared" si="100"/>
        <v>27000</v>
      </c>
      <c r="H2171" s="23">
        <f>ROUND(IF($A2171 ='Inflation Constants Table'!$E$1,E2171,E2171*(_xlfn.XLOOKUP($A2171,'Inflation Constants Table'!$A:$A,'Inflation Constants Table'!$B:$B,0))),0)</f>
        <v>0</v>
      </c>
      <c r="I2171" s="23">
        <f>ROUND(IF($A2171 ='Inflation Constants Table'!$E$1,F2171,F2171*(_xlfn.XLOOKUP($A2171,'Inflation Constants Table'!$A:$A,'Inflation Constants Table'!$B:$B,0))),0)</f>
        <v>34020</v>
      </c>
      <c r="J2171" s="23">
        <f>ROUND(IF($A2171 ='Inflation Constants Table'!$E$1,G2171,G2171*(_xlfn.XLOOKUP($A2171,'Inflation Constants Table'!$A:$A,'Inflation Constants Table'!$B:$B,0))),0)</f>
        <v>34020</v>
      </c>
      <c r="K2171" s="19">
        <f t="shared" si="101"/>
        <v>0</v>
      </c>
      <c r="L2171" s="73">
        <f>_xlfn.XLOOKUP(A2171,'SAPD GF as Pct of COSA GF'!A:A,'SAPD GF as Pct of COSA GF'!C:C)</f>
        <v>1610819494</v>
      </c>
      <c r="M2171" s="19">
        <f t="shared" si="102"/>
        <v>2.111968481056885E-5</v>
      </c>
    </row>
    <row r="2172" spans="1:13">
      <c r="A2172">
        <v>2020</v>
      </c>
      <c r="B2172" t="s">
        <v>238</v>
      </c>
      <c r="C2172" t="s">
        <v>159</v>
      </c>
      <c r="D2172" s="25" t="s">
        <v>175</v>
      </c>
      <c r="F2172" s="65"/>
      <c r="G2172" s="65">
        <f t="shared" si="100"/>
        <v>0</v>
      </c>
      <c r="H2172" s="23">
        <f>ROUND(IF($A2172 ='Inflation Constants Table'!$E$1,E2172,E2172*(_xlfn.XLOOKUP($A2172,'Inflation Constants Table'!$A:$A,'Inflation Constants Table'!$B:$B,0))),0)</f>
        <v>0</v>
      </c>
      <c r="I2172" s="23">
        <f>ROUND(IF($A2172 ='Inflation Constants Table'!$E$1,F2172,F2172*(_xlfn.XLOOKUP($A2172,'Inflation Constants Table'!$A:$A,'Inflation Constants Table'!$B:$B,0))),0)</f>
        <v>0</v>
      </c>
      <c r="J2172" s="23">
        <f>ROUND(IF($A2172 ='Inflation Constants Table'!$E$1,G2172,G2172*(_xlfn.XLOOKUP($A2172,'Inflation Constants Table'!$A:$A,'Inflation Constants Table'!$B:$B,0))),0)</f>
        <v>0</v>
      </c>
      <c r="K2172" s="19">
        <f t="shared" si="101"/>
        <v>0</v>
      </c>
      <c r="L2172" s="73">
        <f>_xlfn.XLOOKUP(A2172,'SAPD GF as Pct of COSA GF'!A:A,'SAPD GF as Pct of COSA GF'!C:C)</f>
        <v>1610819494</v>
      </c>
      <c r="M2172" s="19">
        <f t="shared" si="102"/>
        <v>0</v>
      </c>
    </row>
    <row r="2173" spans="1:13">
      <c r="A2173">
        <v>2020</v>
      </c>
      <c r="B2173" t="s">
        <v>238</v>
      </c>
      <c r="C2173" t="s">
        <v>90</v>
      </c>
      <c r="D2173" s="25" t="s">
        <v>93</v>
      </c>
      <c r="F2173" s="65">
        <v>109000</v>
      </c>
      <c r="G2173" s="65">
        <f t="shared" si="100"/>
        <v>109000</v>
      </c>
      <c r="H2173" s="23">
        <f>ROUND(IF($A2173 ='Inflation Constants Table'!$E$1,E2173,E2173*(_xlfn.XLOOKUP($A2173,'Inflation Constants Table'!$A:$A,'Inflation Constants Table'!$B:$B,0))),0)</f>
        <v>0</v>
      </c>
      <c r="I2173" s="23">
        <f>ROUND(IF($A2173 ='Inflation Constants Table'!$E$1,F2173,F2173*(_xlfn.XLOOKUP($A2173,'Inflation Constants Table'!$A:$A,'Inflation Constants Table'!$B:$B,0))),0)</f>
        <v>137340</v>
      </c>
      <c r="J2173" s="23">
        <f>ROUND(IF($A2173 ='Inflation Constants Table'!$E$1,G2173,G2173*(_xlfn.XLOOKUP($A2173,'Inflation Constants Table'!$A:$A,'Inflation Constants Table'!$B:$B,0))),0)</f>
        <v>137340</v>
      </c>
      <c r="K2173" s="19">
        <f t="shared" si="101"/>
        <v>0</v>
      </c>
      <c r="L2173" s="73">
        <f>_xlfn.XLOOKUP(A2173,'SAPD GF as Pct of COSA GF'!A:A,'SAPD GF as Pct of COSA GF'!C:C)</f>
        <v>1610819494</v>
      </c>
      <c r="M2173" s="19">
        <f t="shared" si="102"/>
        <v>8.5260949790814987E-5</v>
      </c>
    </row>
    <row r="2174" spans="1:13">
      <c r="A2174">
        <v>2020</v>
      </c>
      <c r="B2174" t="s">
        <v>238</v>
      </c>
      <c r="C2174" t="s">
        <v>177</v>
      </c>
      <c r="D2174" s="25" t="s">
        <v>180</v>
      </c>
      <c r="F2174" s="65">
        <v>2081</v>
      </c>
      <c r="G2174" s="65">
        <f t="shared" si="100"/>
        <v>2081</v>
      </c>
      <c r="H2174" s="23">
        <f>ROUND(IF($A2174 ='Inflation Constants Table'!$E$1,E2174,E2174*(_xlfn.XLOOKUP($A2174,'Inflation Constants Table'!$A:$A,'Inflation Constants Table'!$B:$B,0))),0)</f>
        <v>0</v>
      </c>
      <c r="I2174" s="23">
        <f>ROUND(IF($A2174 ='Inflation Constants Table'!$E$1,F2174,F2174*(_xlfn.XLOOKUP($A2174,'Inflation Constants Table'!$A:$A,'Inflation Constants Table'!$B:$B,0))),0)</f>
        <v>2622</v>
      </c>
      <c r="J2174" s="23">
        <f>ROUND(IF($A2174 ='Inflation Constants Table'!$E$1,G2174,G2174*(_xlfn.XLOOKUP($A2174,'Inflation Constants Table'!$A:$A,'Inflation Constants Table'!$B:$B,0))),0)</f>
        <v>2622</v>
      </c>
      <c r="K2174" s="19">
        <f t="shared" si="101"/>
        <v>0</v>
      </c>
      <c r="L2174" s="73">
        <f>_xlfn.XLOOKUP(A2174,'SAPD GF as Pct of COSA GF'!A:A,'SAPD GF as Pct of COSA GF'!C:C)</f>
        <v>1610819494</v>
      </c>
      <c r="M2174" s="19">
        <f t="shared" si="102"/>
        <v>1.6277429033895216E-6</v>
      </c>
    </row>
    <row r="2175" spans="1:13">
      <c r="A2175">
        <v>2020</v>
      </c>
      <c r="B2175" t="s">
        <v>238</v>
      </c>
      <c r="C2175" t="s">
        <v>177</v>
      </c>
      <c r="D2175" s="25" t="s">
        <v>198</v>
      </c>
      <c r="F2175" s="65">
        <v>2214</v>
      </c>
      <c r="G2175" s="65">
        <f t="shared" si="100"/>
        <v>2214</v>
      </c>
      <c r="H2175" s="23">
        <f>ROUND(IF($A2175 ='Inflation Constants Table'!$E$1,E2175,E2175*(_xlfn.XLOOKUP($A2175,'Inflation Constants Table'!$A:$A,'Inflation Constants Table'!$B:$B,0))),0)</f>
        <v>0</v>
      </c>
      <c r="I2175" s="23">
        <f>ROUND(IF($A2175 ='Inflation Constants Table'!$E$1,F2175,F2175*(_xlfn.XLOOKUP($A2175,'Inflation Constants Table'!$A:$A,'Inflation Constants Table'!$B:$B,0))),0)</f>
        <v>2790</v>
      </c>
      <c r="J2175" s="23">
        <f>ROUND(IF($A2175 ='Inflation Constants Table'!$E$1,G2175,G2175*(_xlfn.XLOOKUP($A2175,'Inflation Constants Table'!$A:$A,'Inflation Constants Table'!$B:$B,0))),0)</f>
        <v>2790</v>
      </c>
      <c r="K2175" s="19">
        <f t="shared" si="101"/>
        <v>0</v>
      </c>
      <c r="L2175" s="73">
        <f>_xlfn.XLOOKUP(A2175,'SAPD GF as Pct of COSA GF'!A:A,'SAPD GF as Pct of COSA GF'!C:C)</f>
        <v>1610819494</v>
      </c>
      <c r="M2175" s="19">
        <f t="shared" si="102"/>
        <v>1.7320376431947998E-6</v>
      </c>
    </row>
    <row r="2176" spans="1:13">
      <c r="A2176">
        <v>2020</v>
      </c>
      <c r="B2176" t="s">
        <v>238</v>
      </c>
      <c r="C2176" t="s">
        <v>130</v>
      </c>
      <c r="D2176" s="25" t="s">
        <v>148</v>
      </c>
      <c r="F2176" s="65">
        <v>52700</v>
      </c>
      <c r="G2176" s="65">
        <f t="shared" si="100"/>
        <v>52700</v>
      </c>
      <c r="H2176" s="23">
        <f>ROUND(IF($A2176 ='Inflation Constants Table'!$E$1,E2176,E2176*(_xlfn.XLOOKUP($A2176,'Inflation Constants Table'!$A:$A,'Inflation Constants Table'!$B:$B,0))),0)</f>
        <v>0</v>
      </c>
      <c r="I2176" s="23">
        <f>ROUND(IF($A2176 ='Inflation Constants Table'!$E$1,F2176,F2176*(_xlfn.XLOOKUP($A2176,'Inflation Constants Table'!$A:$A,'Inflation Constants Table'!$B:$B,0))),0)</f>
        <v>66402</v>
      </c>
      <c r="J2176" s="23">
        <f>ROUND(IF($A2176 ='Inflation Constants Table'!$E$1,G2176,G2176*(_xlfn.XLOOKUP($A2176,'Inflation Constants Table'!$A:$A,'Inflation Constants Table'!$B:$B,0))),0)</f>
        <v>66402</v>
      </c>
      <c r="K2176" s="19">
        <f t="shared" si="101"/>
        <v>0</v>
      </c>
      <c r="L2176" s="73">
        <f>_xlfn.XLOOKUP(A2176,'SAPD GF as Pct of COSA GF'!A:A,'SAPD GF as Pct of COSA GF'!C:C)</f>
        <v>1610819494</v>
      </c>
      <c r="M2176" s="19">
        <f t="shared" si="102"/>
        <v>4.1222495908036233E-5</v>
      </c>
    </row>
    <row r="2177" spans="1:13">
      <c r="A2177">
        <v>2020</v>
      </c>
      <c r="B2177" t="s">
        <v>238</v>
      </c>
      <c r="C2177" t="s">
        <v>130</v>
      </c>
      <c r="D2177" s="25" t="s">
        <v>155</v>
      </c>
      <c r="F2177" s="65">
        <v>1600</v>
      </c>
      <c r="G2177" s="65">
        <f t="shared" si="100"/>
        <v>1600</v>
      </c>
      <c r="H2177" s="23">
        <f>ROUND(IF($A2177 ='Inflation Constants Table'!$E$1,E2177,E2177*(_xlfn.XLOOKUP($A2177,'Inflation Constants Table'!$A:$A,'Inflation Constants Table'!$B:$B,0))),0)</f>
        <v>0</v>
      </c>
      <c r="I2177" s="23">
        <f>ROUND(IF($A2177 ='Inflation Constants Table'!$E$1,F2177,F2177*(_xlfn.XLOOKUP($A2177,'Inflation Constants Table'!$A:$A,'Inflation Constants Table'!$B:$B,0))),0)</f>
        <v>2016</v>
      </c>
      <c r="J2177" s="23">
        <f>ROUND(IF($A2177 ='Inflation Constants Table'!$E$1,G2177,G2177*(_xlfn.XLOOKUP($A2177,'Inflation Constants Table'!$A:$A,'Inflation Constants Table'!$B:$B,0))),0)</f>
        <v>2016</v>
      </c>
      <c r="K2177" s="19">
        <f t="shared" si="101"/>
        <v>0</v>
      </c>
      <c r="L2177" s="73">
        <f>_xlfn.XLOOKUP(A2177,'SAPD GF as Pct of COSA GF'!A:A,'SAPD GF as Pct of COSA GF'!C:C)</f>
        <v>1610819494</v>
      </c>
      <c r="M2177" s="19">
        <f t="shared" si="102"/>
        <v>1.2515368776633393E-6</v>
      </c>
    </row>
    <row r="2178" spans="1:13">
      <c r="A2178">
        <v>2020</v>
      </c>
      <c r="B2178" t="s">
        <v>238</v>
      </c>
      <c r="C2178" t="s">
        <v>130</v>
      </c>
      <c r="D2178" s="25" t="s">
        <v>142</v>
      </c>
      <c r="F2178" s="65">
        <v>87795</v>
      </c>
      <c r="G2178" s="65">
        <f t="shared" si="100"/>
        <v>87795</v>
      </c>
      <c r="H2178" s="23">
        <f>ROUND(IF($A2178 ='Inflation Constants Table'!$E$1,E2178,E2178*(_xlfn.XLOOKUP($A2178,'Inflation Constants Table'!$A:$A,'Inflation Constants Table'!$B:$B,0))),0)</f>
        <v>0</v>
      </c>
      <c r="I2178" s="23">
        <f>ROUND(IF($A2178 ='Inflation Constants Table'!$E$1,F2178,F2178*(_xlfn.XLOOKUP($A2178,'Inflation Constants Table'!$A:$A,'Inflation Constants Table'!$B:$B,0))),0)</f>
        <v>110622</v>
      </c>
      <c r="J2178" s="23">
        <f>ROUND(IF($A2178 ='Inflation Constants Table'!$E$1,G2178,G2178*(_xlfn.XLOOKUP($A2178,'Inflation Constants Table'!$A:$A,'Inflation Constants Table'!$B:$B,0))),0)</f>
        <v>110622</v>
      </c>
      <c r="K2178" s="19">
        <f t="shared" si="101"/>
        <v>0</v>
      </c>
      <c r="L2178" s="73">
        <f>_xlfn.XLOOKUP(A2178,'SAPD GF as Pct of COSA GF'!A:A,'SAPD GF as Pct of COSA GF'!C:C)</f>
        <v>1610819494</v>
      </c>
      <c r="M2178" s="19">
        <f t="shared" si="102"/>
        <v>6.867436134963984E-5</v>
      </c>
    </row>
    <row r="2179" spans="1:13">
      <c r="A2179">
        <v>2020</v>
      </c>
      <c r="B2179" t="s">
        <v>238</v>
      </c>
      <c r="C2179" t="s">
        <v>159</v>
      </c>
      <c r="D2179" s="25" t="s">
        <v>172</v>
      </c>
      <c r="F2179" s="65">
        <v>146660</v>
      </c>
      <c r="G2179" s="65">
        <f t="shared" ref="G2179:G2242" si="103">E2179+F2179</f>
        <v>146660</v>
      </c>
      <c r="H2179" s="23">
        <f>ROUND(IF($A2179 ='Inflation Constants Table'!$E$1,E2179,E2179*(_xlfn.XLOOKUP($A2179,'Inflation Constants Table'!$A:$A,'Inflation Constants Table'!$B:$B,0))),0)</f>
        <v>0</v>
      </c>
      <c r="I2179" s="23">
        <f>ROUND(IF($A2179 ='Inflation Constants Table'!$E$1,F2179,F2179*(_xlfn.XLOOKUP($A2179,'Inflation Constants Table'!$A:$A,'Inflation Constants Table'!$B:$B,0))),0)</f>
        <v>184792</v>
      </c>
      <c r="J2179" s="23">
        <f>ROUND(IF($A2179 ='Inflation Constants Table'!$E$1,G2179,G2179*(_xlfn.XLOOKUP($A2179,'Inflation Constants Table'!$A:$A,'Inflation Constants Table'!$B:$B,0))),0)</f>
        <v>184792</v>
      </c>
      <c r="K2179" s="19">
        <f t="shared" ref="K2179:K2242" si="104">IF(J2179 = 0, 0, H2179/J2179)</f>
        <v>0</v>
      </c>
      <c r="L2179" s="73">
        <f>_xlfn.XLOOKUP(A2179,'SAPD GF as Pct of COSA GF'!A:A,'SAPD GF as Pct of COSA GF'!C:C)</f>
        <v>1610819494</v>
      </c>
      <c r="M2179" s="19">
        <f t="shared" ref="M2179:M2242" si="105">J2179/L2179</f>
        <v>1.1471924736962489E-4</v>
      </c>
    </row>
    <row r="2180" spans="1:13">
      <c r="A2180">
        <v>2020</v>
      </c>
      <c r="B2180" t="s">
        <v>238</v>
      </c>
      <c r="C2180" t="s">
        <v>130</v>
      </c>
      <c r="D2180" s="25" t="s">
        <v>156</v>
      </c>
      <c r="F2180" s="65">
        <v>24500</v>
      </c>
      <c r="G2180" s="65">
        <f t="shared" si="103"/>
        <v>24500</v>
      </c>
      <c r="H2180" s="23">
        <f>ROUND(IF($A2180 ='Inflation Constants Table'!$E$1,E2180,E2180*(_xlfn.XLOOKUP($A2180,'Inflation Constants Table'!$A:$A,'Inflation Constants Table'!$B:$B,0))),0)</f>
        <v>0</v>
      </c>
      <c r="I2180" s="23">
        <f>ROUND(IF($A2180 ='Inflation Constants Table'!$E$1,F2180,F2180*(_xlfn.XLOOKUP($A2180,'Inflation Constants Table'!$A:$A,'Inflation Constants Table'!$B:$B,0))),0)</f>
        <v>30870</v>
      </c>
      <c r="J2180" s="23">
        <f>ROUND(IF($A2180 ='Inflation Constants Table'!$E$1,G2180,G2180*(_xlfn.XLOOKUP($A2180,'Inflation Constants Table'!$A:$A,'Inflation Constants Table'!$B:$B,0))),0)</f>
        <v>30870</v>
      </c>
      <c r="K2180" s="19">
        <f t="shared" si="104"/>
        <v>0</v>
      </c>
      <c r="L2180" s="73">
        <f>_xlfn.XLOOKUP(A2180,'SAPD GF as Pct of COSA GF'!A:A,'SAPD GF as Pct of COSA GF'!C:C)</f>
        <v>1610819494</v>
      </c>
      <c r="M2180" s="19">
        <f t="shared" si="105"/>
        <v>1.9164158439219882E-5</v>
      </c>
    </row>
    <row r="2181" spans="1:13">
      <c r="A2181">
        <v>2020</v>
      </c>
      <c r="B2181" t="s">
        <v>238</v>
      </c>
      <c r="C2181" t="s">
        <v>177</v>
      </c>
      <c r="D2181" s="25" t="s">
        <v>184</v>
      </c>
      <c r="F2181" s="65">
        <v>2888</v>
      </c>
      <c r="G2181" s="65">
        <f t="shared" si="103"/>
        <v>2888</v>
      </c>
      <c r="H2181" s="23">
        <f>ROUND(IF($A2181 ='Inflation Constants Table'!$E$1,E2181,E2181*(_xlfn.XLOOKUP($A2181,'Inflation Constants Table'!$A:$A,'Inflation Constants Table'!$B:$B,0))),0)</f>
        <v>0</v>
      </c>
      <c r="I2181" s="23">
        <f>ROUND(IF($A2181 ='Inflation Constants Table'!$E$1,F2181,F2181*(_xlfn.XLOOKUP($A2181,'Inflation Constants Table'!$A:$A,'Inflation Constants Table'!$B:$B,0))),0)</f>
        <v>3639</v>
      </c>
      <c r="J2181" s="23">
        <f>ROUND(IF($A2181 ='Inflation Constants Table'!$E$1,G2181,G2181*(_xlfn.XLOOKUP($A2181,'Inflation Constants Table'!$A:$A,'Inflation Constants Table'!$B:$B,0))),0)</f>
        <v>3639</v>
      </c>
      <c r="K2181" s="19">
        <f t="shared" si="104"/>
        <v>0</v>
      </c>
      <c r="L2181" s="73">
        <f>_xlfn.XLOOKUP(A2181,'SAPD GF as Pct of COSA GF'!A:A,'SAPD GF as Pct of COSA GF'!C:C)</f>
        <v>1610819494</v>
      </c>
      <c r="M2181" s="19">
        <f t="shared" si="105"/>
        <v>2.2590985604250453E-6</v>
      </c>
    </row>
    <row r="2182" spans="1:13">
      <c r="A2182">
        <v>2021</v>
      </c>
      <c r="B2182" t="s">
        <v>238</v>
      </c>
      <c r="C2182" t="s">
        <v>130</v>
      </c>
      <c r="D2182" s="25" t="s">
        <v>138</v>
      </c>
      <c r="F2182" s="65">
        <v>0</v>
      </c>
      <c r="G2182" s="65">
        <f t="shared" si="103"/>
        <v>0</v>
      </c>
      <c r="H2182" s="23">
        <f>ROUND(IF($A2182 ='Inflation Constants Table'!$E$1,E2182,E2182*(_xlfn.XLOOKUP($A2182,'Inflation Constants Table'!$A:$A,'Inflation Constants Table'!$B:$B,0))),0)</f>
        <v>0</v>
      </c>
      <c r="I2182" s="23">
        <f>ROUND(IF($A2182 ='Inflation Constants Table'!$E$1,F2182,F2182*(_xlfn.XLOOKUP($A2182,'Inflation Constants Table'!$A:$A,'Inflation Constants Table'!$B:$B,0))),0)</f>
        <v>0</v>
      </c>
      <c r="J2182" s="23">
        <f>ROUND(IF($A2182 ='Inflation Constants Table'!$E$1,G2182,G2182*(_xlfn.XLOOKUP($A2182,'Inflation Constants Table'!$A:$A,'Inflation Constants Table'!$B:$B,0))),0)</f>
        <v>0</v>
      </c>
      <c r="K2182" s="19">
        <f t="shared" si="104"/>
        <v>0</v>
      </c>
      <c r="L2182" s="73">
        <f>_xlfn.XLOOKUP(A2182,'SAPD GF as Pct of COSA GF'!A:A,'SAPD GF as Pct of COSA GF'!C:C)</f>
        <v>1596310579</v>
      </c>
      <c r="M2182" s="19">
        <f t="shared" si="105"/>
        <v>0</v>
      </c>
    </row>
    <row r="2183" spans="1:13">
      <c r="A2183">
        <v>2021</v>
      </c>
      <c r="B2183" t="s">
        <v>238</v>
      </c>
      <c r="C2183" t="s">
        <v>159</v>
      </c>
      <c r="D2183" s="25" t="s">
        <v>173</v>
      </c>
      <c r="F2183" s="65">
        <v>0</v>
      </c>
      <c r="G2183" s="65">
        <f t="shared" si="103"/>
        <v>0</v>
      </c>
      <c r="H2183" s="23">
        <f>ROUND(IF($A2183 ='Inflation Constants Table'!$E$1,E2183,E2183*(_xlfn.XLOOKUP($A2183,'Inflation Constants Table'!$A:$A,'Inflation Constants Table'!$B:$B,0))),0)</f>
        <v>0</v>
      </c>
      <c r="I2183" s="23">
        <f>ROUND(IF($A2183 ='Inflation Constants Table'!$E$1,F2183,F2183*(_xlfn.XLOOKUP($A2183,'Inflation Constants Table'!$A:$A,'Inflation Constants Table'!$B:$B,0))),0)</f>
        <v>0</v>
      </c>
      <c r="J2183" s="23">
        <f>ROUND(IF($A2183 ='Inflation Constants Table'!$E$1,G2183,G2183*(_xlfn.XLOOKUP($A2183,'Inflation Constants Table'!$A:$A,'Inflation Constants Table'!$B:$B,0))),0)</f>
        <v>0</v>
      </c>
      <c r="K2183" s="19">
        <f t="shared" si="104"/>
        <v>0</v>
      </c>
      <c r="L2183" s="73">
        <f>_xlfn.XLOOKUP(A2183,'SAPD GF as Pct of COSA GF'!A:A,'SAPD GF as Pct of COSA GF'!C:C)</f>
        <v>1596310579</v>
      </c>
      <c r="M2183" s="19">
        <f t="shared" si="105"/>
        <v>0</v>
      </c>
    </row>
    <row r="2184" spans="1:13">
      <c r="A2184">
        <v>2021</v>
      </c>
      <c r="B2184" t="s">
        <v>238</v>
      </c>
      <c r="C2184" t="s">
        <v>177</v>
      </c>
      <c r="D2184" s="25" t="s">
        <v>189</v>
      </c>
      <c r="F2184" s="65">
        <v>3888</v>
      </c>
      <c r="G2184" s="65">
        <f t="shared" si="103"/>
        <v>3888</v>
      </c>
      <c r="H2184" s="23">
        <f>ROUND(IF($A2184 ='Inflation Constants Table'!$E$1,E2184,E2184*(_xlfn.XLOOKUP($A2184,'Inflation Constants Table'!$A:$A,'Inflation Constants Table'!$B:$B,0))),0)</f>
        <v>0</v>
      </c>
      <c r="I2184" s="23">
        <f>ROUND(IF($A2184 ='Inflation Constants Table'!$E$1,F2184,F2184*(_xlfn.XLOOKUP($A2184,'Inflation Constants Table'!$A:$A,'Inflation Constants Table'!$B:$B,0))),0)</f>
        <v>4821</v>
      </c>
      <c r="J2184" s="23">
        <f>ROUND(IF($A2184 ='Inflation Constants Table'!$E$1,G2184,G2184*(_xlfn.XLOOKUP($A2184,'Inflation Constants Table'!$A:$A,'Inflation Constants Table'!$B:$B,0))),0)</f>
        <v>4821</v>
      </c>
      <c r="K2184" s="19">
        <f t="shared" si="104"/>
        <v>0</v>
      </c>
      <c r="L2184" s="73">
        <f>_xlfn.XLOOKUP(A2184,'SAPD GF as Pct of COSA GF'!A:A,'SAPD GF as Pct of COSA GF'!C:C)</f>
        <v>1596310579</v>
      </c>
      <c r="M2184" s="19">
        <f t="shared" si="105"/>
        <v>3.020088987332333E-6</v>
      </c>
    </row>
    <row r="2185" spans="1:13">
      <c r="A2185">
        <v>2021</v>
      </c>
      <c r="B2185" t="s">
        <v>238</v>
      </c>
      <c r="C2185" t="s">
        <v>130</v>
      </c>
      <c r="D2185" s="25" t="s">
        <v>239</v>
      </c>
      <c r="F2185" s="65">
        <v>12583</v>
      </c>
      <c r="G2185" s="65">
        <f t="shared" si="103"/>
        <v>12583</v>
      </c>
      <c r="H2185" s="23">
        <f>ROUND(IF($A2185 ='Inflation Constants Table'!$E$1,E2185,E2185*(_xlfn.XLOOKUP($A2185,'Inflation Constants Table'!$A:$A,'Inflation Constants Table'!$B:$B,0))),0)</f>
        <v>0</v>
      </c>
      <c r="I2185" s="23">
        <f>ROUND(IF($A2185 ='Inflation Constants Table'!$E$1,F2185,F2185*(_xlfn.XLOOKUP($A2185,'Inflation Constants Table'!$A:$A,'Inflation Constants Table'!$B:$B,0))),0)</f>
        <v>15603</v>
      </c>
      <c r="J2185" s="23">
        <f>ROUND(IF($A2185 ='Inflation Constants Table'!$E$1,G2185,G2185*(_xlfn.XLOOKUP($A2185,'Inflation Constants Table'!$A:$A,'Inflation Constants Table'!$B:$B,0))),0)</f>
        <v>15603</v>
      </c>
      <c r="K2185" s="19">
        <f t="shared" si="104"/>
        <v>0</v>
      </c>
      <c r="L2185" s="73">
        <f>_xlfn.XLOOKUP(A2185,'SAPD GF as Pct of COSA GF'!A:A,'SAPD GF as Pct of COSA GF'!C:C)</f>
        <v>1596310579</v>
      </c>
      <c r="M2185" s="19">
        <f t="shared" si="105"/>
        <v>9.774413704490021E-6</v>
      </c>
    </row>
    <row r="2186" spans="1:13">
      <c r="A2186">
        <v>2021</v>
      </c>
      <c r="B2186" t="s">
        <v>238</v>
      </c>
      <c r="C2186" t="s">
        <v>130</v>
      </c>
      <c r="D2186" s="25" t="s">
        <v>240</v>
      </c>
      <c r="F2186" s="65">
        <v>10742</v>
      </c>
      <c r="G2186" s="65">
        <f t="shared" si="103"/>
        <v>10742</v>
      </c>
      <c r="H2186" s="23">
        <f>ROUND(IF($A2186 ='Inflation Constants Table'!$E$1,E2186,E2186*(_xlfn.XLOOKUP($A2186,'Inflation Constants Table'!$A:$A,'Inflation Constants Table'!$B:$B,0))),0)</f>
        <v>0</v>
      </c>
      <c r="I2186" s="23">
        <f>ROUND(IF($A2186 ='Inflation Constants Table'!$E$1,F2186,F2186*(_xlfn.XLOOKUP($A2186,'Inflation Constants Table'!$A:$A,'Inflation Constants Table'!$B:$B,0))),0)</f>
        <v>13320</v>
      </c>
      <c r="J2186" s="23">
        <f>ROUND(IF($A2186 ='Inflation Constants Table'!$E$1,G2186,G2186*(_xlfn.XLOOKUP($A2186,'Inflation Constants Table'!$A:$A,'Inflation Constants Table'!$B:$B,0))),0)</f>
        <v>13320</v>
      </c>
      <c r="K2186" s="19">
        <f t="shared" si="104"/>
        <v>0</v>
      </c>
      <c r="L2186" s="73">
        <f>_xlfn.XLOOKUP(A2186,'SAPD GF as Pct of COSA GF'!A:A,'SAPD GF as Pct of COSA GF'!C:C)</f>
        <v>1596310579</v>
      </c>
      <c r="M2186" s="19">
        <f t="shared" si="105"/>
        <v>8.3442408859711009E-6</v>
      </c>
    </row>
    <row r="2187" spans="1:13">
      <c r="A2187">
        <v>2021</v>
      </c>
      <c r="B2187" t="s">
        <v>238</v>
      </c>
      <c r="C2187" t="s">
        <v>199</v>
      </c>
      <c r="D2187" s="25" t="s">
        <v>203</v>
      </c>
      <c r="F2187" s="65">
        <v>0</v>
      </c>
      <c r="G2187" s="65">
        <f t="shared" si="103"/>
        <v>0</v>
      </c>
      <c r="H2187" s="23">
        <f>ROUND(IF($A2187 ='Inflation Constants Table'!$E$1,E2187,E2187*(_xlfn.XLOOKUP($A2187,'Inflation Constants Table'!$A:$A,'Inflation Constants Table'!$B:$B,0))),0)</f>
        <v>0</v>
      </c>
      <c r="I2187" s="23">
        <f>ROUND(IF($A2187 ='Inflation Constants Table'!$E$1,F2187,F2187*(_xlfn.XLOOKUP($A2187,'Inflation Constants Table'!$A:$A,'Inflation Constants Table'!$B:$B,0))),0)</f>
        <v>0</v>
      </c>
      <c r="J2187" s="23">
        <f>ROUND(IF($A2187 ='Inflation Constants Table'!$E$1,G2187,G2187*(_xlfn.XLOOKUP($A2187,'Inflation Constants Table'!$A:$A,'Inflation Constants Table'!$B:$B,0))),0)</f>
        <v>0</v>
      </c>
      <c r="K2187" s="19">
        <f t="shared" si="104"/>
        <v>0</v>
      </c>
      <c r="L2187" s="73">
        <f>_xlfn.XLOOKUP(A2187,'SAPD GF as Pct of COSA GF'!A:A,'SAPD GF as Pct of COSA GF'!C:C)</f>
        <v>1596310579</v>
      </c>
      <c r="M2187" s="19">
        <f t="shared" si="105"/>
        <v>0</v>
      </c>
    </row>
    <row r="2188" spans="1:13">
      <c r="A2188">
        <v>2021</v>
      </c>
      <c r="B2188" t="s">
        <v>238</v>
      </c>
      <c r="C2188" t="s">
        <v>199</v>
      </c>
      <c r="D2188" s="25" t="s">
        <v>222</v>
      </c>
      <c r="F2188" s="65">
        <v>47411</v>
      </c>
      <c r="G2188" s="65">
        <f t="shared" si="103"/>
        <v>47411</v>
      </c>
      <c r="H2188" s="23">
        <f>ROUND(IF($A2188 ='Inflation Constants Table'!$E$1,E2188,E2188*(_xlfn.XLOOKUP($A2188,'Inflation Constants Table'!$A:$A,'Inflation Constants Table'!$B:$B,0))),0)</f>
        <v>0</v>
      </c>
      <c r="I2188" s="23">
        <f>ROUND(IF($A2188 ='Inflation Constants Table'!$E$1,F2188,F2188*(_xlfn.XLOOKUP($A2188,'Inflation Constants Table'!$A:$A,'Inflation Constants Table'!$B:$B,0))),0)</f>
        <v>58790</v>
      </c>
      <c r="J2188" s="23">
        <f>ROUND(IF($A2188 ='Inflation Constants Table'!$E$1,G2188,G2188*(_xlfn.XLOOKUP($A2188,'Inflation Constants Table'!$A:$A,'Inflation Constants Table'!$B:$B,0))),0)</f>
        <v>58790</v>
      </c>
      <c r="K2188" s="19">
        <f t="shared" si="104"/>
        <v>0</v>
      </c>
      <c r="L2188" s="73">
        <f>_xlfn.XLOOKUP(A2188,'SAPD GF as Pct of COSA GF'!A:A,'SAPD GF as Pct of COSA GF'!C:C)</f>
        <v>1596310579</v>
      </c>
      <c r="M2188" s="19">
        <f t="shared" si="105"/>
        <v>3.6828672799267342E-5</v>
      </c>
    </row>
    <row r="2189" spans="1:13">
      <c r="A2189">
        <v>2021</v>
      </c>
      <c r="B2189" t="s">
        <v>238</v>
      </c>
      <c r="C2189" t="s">
        <v>130</v>
      </c>
      <c r="D2189" s="25" t="s">
        <v>241</v>
      </c>
      <c r="F2189" s="65">
        <v>6000</v>
      </c>
      <c r="G2189" s="65">
        <f t="shared" si="103"/>
        <v>6000</v>
      </c>
      <c r="H2189" s="23">
        <f>ROUND(IF($A2189 ='Inflation Constants Table'!$E$1,E2189,E2189*(_xlfn.XLOOKUP($A2189,'Inflation Constants Table'!$A:$A,'Inflation Constants Table'!$B:$B,0))),0)</f>
        <v>0</v>
      </c>
      <c r="I2189" s="23">
        <f>ROUND(IF($A2189 ='Inflation Constants Table'!$E$1,F2189,F2189*(_xlfn.XLOOKUP($A2189,'Inflation Constants Table'!$A:$A,'Inflation Constants Table'!$B:$B,0))),0)</f>
        <v>7440</v>
      </c>
      <c r="J2189" s="23">
        <f>ROUND(IF($A2189 ='Inflation Constants Table'!$E$1,G2189,G2189*(_xlfn.XLOOKUP($A2189,'Inflation Constants Table'!$A:$A,'Inflation Constants Table'!$B:$B,0))),0)</f>
        <v>7440</v>
      </c>
      <c r="K2189" s="19">
        <f t="shared" si="104"/>
        <v>0</v>
      </c>
      <c r="L2189" s="73">
        <f>_xlfn.XLOOKUP(A2189,'SAPD GF as Pct of COSA GF'!A:A,'SAPD GF as Pct of COSA GF'!C:C)</f>
        <v>1596310579</v>
      </c>
      <c r="M2189" s="19">
        <f t="shared" si="105"/>
        <v>4.6607471615334076E-6</v>
      </c>
    </row>
    <row r="2190" spans="1:13">
      <c r="A2190">
        <v>2021</v>
      </c>
      <c r="B2190" t="s">
        <v>238</v>
      </c>
      <c r="C2190" t="s">
        <v>199</v>
      </c>
      <c r="D2190" s="25" t="s">
        <v>227</v>
      </c>
      <c r="F2190" s="65">
        <v>2250</v>
      </c>
      <c r="G2190" s="65">
        <f t="shared" si="103"/>
        <v>2250</v>
      </c>
      <c r="H2190" s="23">
        <f>ROUND(IF($A2190 ='Inflation Constants Table'!$E$1,E2190,E2190*(_xlfn.XLOOKUP($A2190,'Inflation Constants Table'!$A:$A,'Inflation Constants Table'!$B:$B,0))),0)</f>
        <v>0</v>
      </c>
      <c r="I2190" s="23">
        <f>ROUND(IF($A2190 ='Inflation Constants Table'!$E$1,F2190,F2190*(_xlfn.XLOOKUP($A2190,'Inflation Constants Table'!$A:$A,'Inflation Constants Table'!$B:$B,0))),0)</f>
        <v>2790</v>
      </c>
      <c r="J2190" s="23">
        <f>ROUND(IF($A2190 ='Inflation Constants Table'!$E$1,G2190,G2190*(_xlfn.XLOOKUP($A2190,'Inflation Constants Table'!$A:$A,'Inflation Constants Table'!$B:$B,0))),0)</f>
        <v>2790</v>
      </c>
      <c r="K2190" s="19">
        <f t="shared" si="104"/>
        <v>0</v>
      </c>
      <c r="L2190" s="73">
        <f>_xlfn.XLOOKUP(A2190,'SAPD GF as Pct of COSA GF'!A:A,'SAPD GF as Pct of COSA GF'!C:C)</f>
        <v>1596310579</v>
      </c>
      <c r="M2190" s="19">
        <f t="shared" si="105"/>
        <v>1.7477801855750278E-6</v>
      </c>
    </row>
    <row r="2191" spans="1:13">
      <c r="A2191">
        <v>2021</v>
      </c>
      <c r="B2191" t="s">
        <v>238</v>
      </c>
      <c r="C2191" t="s">
        <v>177</v>
      </c>
      <c r="D2191" s="25" t="s">
        <v>182</v>
      </c>
      <c r="F2191" s="65">
        <v>0</v>
      </c>
      <c r="G2191" s="65">
        <f t="shared" si="103"/>
        <v>0</v>
      </c>
      <c r="H2191" s="23">
        <f>ROUND(IF($A2191 ='Inflation Constants Table'!$E$1,E2191,E2191*(_xlfn.XLOOKUP($A2191,'Inflation Constants Table'!$A:$A,'Inflation Constants Table'!$B:$B,0))),0)</f>
        <v>0</v>
      </c>
      <c r="I2191" s="23">
        <f>ROUND(IF($A2191 ='Inflation Constants Table'!$E$1,F2191,F2191*(_xlfn.XLOOKUP($A2191,'Inflation Constants Table'!$A:$A,'Inflation Constants Table'!$B:$B,0))),0)</f>
        <v>0</v>
      </c>
      <c r="J2191" s="23">
        <f>ROUND(IF($A2191 ='Inflation Constants Table'!$E$1,G2191,G2191*(_xlfn.XLOOKUP($A2191,'Inflation Constants Table'!$A:$A,'Inflation Constants Table'!$B:$B,0))),0)</f>
        <v>0</v>
      </c>
      <c r="K2191" s="19">
        <f t="shared" si="104"/>
        <v>0</v>
      </c>
      <c r="L2191" s="73">
        <f>_xlfn.XLOOKUP(A2191,'SAPD GF as Pct of COSA GF'!A:A,'SAPD GF as Pct of COSA GF'!C:C)</f>
        <v>1596310579</v>
      </c>
      <c r="M2191" s="19">
        <f t="shared" si="105"/>
        <v>0</v>
      </c>
    </row>
    <row r="2192" spans="1:13">
      <c r="A2192">
        <v>2021</v>
      </c>
      <c r="B2192" t="s">
        <v>238</v>
      </c>
      <c r="C2192" t="s">
        <v>159</v>
      </c>
      <c r="D2192" s="25" t="s">
        <v>166</v>
      </c>
      <c r="F2192" s="65">
        <v>0</v>
      </c>
      <c r="G2192" s="65">
        <f t="shared" si="103"/>
        <v>0</v>
      </c>
      <c r="H2192" s="23">
        <f>ROUND(IF($A2192 ='Inflation Constants Table'!$E$1,E2192,E2192*(_xlfn.XLOOKUP($A2192,'Inflation Constants Table'!$A:$A,'Inflation Constants Table'!$B:$B,0))),0)</f>
        <v>0</v>
      </c>
      <c r="I2192" s="23">
        <f>ROUND(IF($A2192 ='Inflation Constants Table'!$E$1,F2192,F2192*(_xlfn.XLOOKUP($A2192,'Inflation Constants Table'!$A:$A,'Inflation Constants Table'!$B:$B,0))),0)</f>
        <v>0</v>
      </c>
      <c r="J2192" s="23">
        <f>ROUND(IF($A2192 ='Inflation Constants Table'!$E$1,G2192,G2192*(_xlfn.XLOOKUP($A2192,'Inflation Constants Table'!$A:$A,'Inflation Constants Table'!$B:$B,0))),0)</f>
        <v>0</v>
      </c>
      <c r="K2192" s="19">
        <f t="shared" si="104"/>
        <v>0</v>
      </c>
      <c r="L2192" s="73">
        <f>_xlfn.XLOOKUP(A2192,'SAPD GF as Pct of COSA GF'!A:A,'SAPD GF as Pct of COSA GF'!C:C)</f>
        <v>1596310579</v>
      </c>
      <c r="M2192" s="19">
        <f t="shared" si="105"/>
        <v>0</v>
      </c>
    </row>
    <row r="2193" spans="1:13">
      <c r="A2193">
        <v>2021</v>
      </c>
      <c r="B2193" t="s">
        <v>238</v>
      </c>
      <c r="C2193" t="s">
        <v>159</v>
      </c>
      <c r="D2193" s="25" t="s">
        <v>210</v>
      </c>
      <c r="F2193" s="65">
        <v>0</v>
      </c>
      <c r="G2193" s="65">
        <f t="shared" si="103"/>
        <v>0</v>
      </c>
      <c r="H2193" s="23">
        <f>ROUND(IF($A2193 ='Inflation Constants Table'!$E$1,E2193,E2193*(_xlfn.XLOOKUP($A2193,'Inflation Constants Table'!$A:$A,'Inflation Constants Table'!$B:$B,0))),0)</f>
        <v>0</v>
      </c>
      <c r="I2193" s="23">
        <f>ROUND(IF($A2193 ='Inflation Constants Table'!$E$1,F2193,F2193*(_xlfn.XLOOKUP($A2193,'Inflation Constants Table'!$A:$A,'Inflation Constants Table'!$B:$B,0))),0)</f>
        <v>0</v>
      </c>
      <c r="J2193" s="23">
        <f>ROUND(IF($A2193 ='Inflation Constants Table'!$E$1,G2193,G2193*(_xlfn.XLOOKUP($A2193,'Inflation Constants Table'!$A:$A,'Inflation Constants Table'!$B:$B,0))),0)</f>
        <v>0</v>
      </c>
      <c r="K2193" s="19">
        <f t="shared" si="104"/>
        <v>0</v>
      </c>
      <c r="L2193" s="73">
        <f>_xlfn.XLOOKUP(A2193,'SAPD GF as Pct of COSA GF'!A:A,'SAPD GF as Pct of COSA GF'!C:C)</f>
        <v>1596310579</v>
      </c>
      <c r="M2193" s="19">
        <f t="shared" si="105"/>
        <v>0</v>
      </c>
    </row>
    <row r="2194" spans="1:13">
      <c r="A2194">
        <v>2021</v>
      </c>
      <c r="B2194" t="s">
        <v>238</v>
      </c>
      <c r="C2194" t="s">
        <v>130</v>
      </c>
      <c r="D2194" s="25" t="s">
        <v>137</v>
      </c>
      <c r="F2194" s="65">
        <v>1250</v>
      </c>
      <c r="G2194" s="65">
        <f t="shared" si="103"/>
        <v>1250</v>
      </c>
      <c r="H2194" s="23">
        <f>ROUND(IF($A2194 ='Inflation Constants Table'!$E$1,E2194,E2194*(_xlfn.XLOOKUP($A2194,'Inflation Constants Table'!$A:$A,'Inflation Constants Table'!$B:$B,0))),0)</f>
        <v>0</v>
      </c>
      <c r="I2194" s="23">
        <f>ROUND(IF($A2194 ='Inflation Constants Table'!$E$1,F2194,F2194*(_xlfn.XLOOKUP($A2194,'Inflation Constants Table'!$A:$A,'Inflation Constants Table'!$B:$B,0))),0)</f>
        <v>1550</v>
      </c>
      <c r="J2194" s="23">
        <f>ROUND(IF($A2194 ='Inflation Constants Table'!$E$1,G2194,G2194*(_xlfn.XLOOKUP($A2194,'Inflation Constants Table'!$A:$A,'Inflation Constants Table'!$B:$B,0))),0)</f>
        <v>1550</v>
      </c>
      <c r="K2194" s="19">
        <f t="shared" si="104"/>
        <v>0</v>
      </c>
      <c r="L2194" s="73">
        <f>_xlfn.XLOOKUP(A2194,'SAPD GF as Pct of COSA GF'!A:A,'SAPD GF as Pct of COSA GF'!C:C)</f>
        <v>1596310579</v>
      </c>
      <c r="M2194" s="19">
        <f t="shared" si="105"/>
        <v>9.7098899198612643E-7</v>
      </c>
    </row>
    <row r="2195" spans="1:13">
      <c r="A2195">
        <v>2021</v>
      </c>
      <c r="B2195" t="s">
        <v>238</v>
      </c>
      <c r="C2195" t="s">
        <v>130</v>
      </c>
      <c r="D2195" s="25" t="s">
        <v>131</v>
      </c>
      <c r="F2195" s="65">
        <v>2500</v>
      </c>
      <c r="G2195" s="65">
        <f t="shared" si="103"/>
        <v>2500</v>
      </c>
      <c r="H2195" s="23">
        <f>ROUND(IF($A2195 ='Inflation Constants Table'!$E$1,E2195,E2195*(_xlfn.XLOOKUP($A2195,'Inflation Constants Table'!$A:$A,'Inflation Constants Table'!$B:$B,0))),0)</f>
        <v>0</v>
      </c>
      <c r="I2195" s="23">
        <f>ROUND(IF($A2195 ='Inflation Constants Table'!$E$1,F2195,F2195*(_xlfn.XLOOKUP($A2195,'Inflation Constants Table'!$A:$A,'Inflation Constants Table'!$B:$B,0))),0)</f>
        <v>3100</v>
      </c>
      <c r="J2195" s="23">
        <f>ROUND(IF($A2195 ='Inflation Constants Table'!$E$1,G2195,G2195*(_xlfn.XLOOKUP($A2195,'Inflation Constants Table'!$A:$A,'Inflation Constants Table'!$B:$B,0))),0)</f>
        <v>3100</v>
      </c>
      <c r="K2195" s="19">
        <f t="shared" si="104"/>
        <v>0</v>
      </c>
      <c r="L2195" s="73">
        <f>_xlfn.XLOOKUP(A2195,'SAPD GF as Pct of COSA GF'!A:A,'SAPD GF as Pct of COSA GF'!C:C)</f>
        <v>1596310579</v>
      </c>
      <c r="M2195" s="19">
        <f t="shared" si="105"/>
        <v>1.9419779839722529E-6</v>
      </c>
    </row>
    <row r="2196" spans="1:13">
      <c r="A2196">
        <v>2021</v>
      </c>
      <c r="B2196" t="s">
        <v>238</v>
      </c>
      <c r="C2196" t="s">
        <v>130</v>
      </c>
      <c r="D2196" s="25" t="s">
        <v>132</v>
      </c>
      <c r="F2196" s="65">
        <v>292500</v>
      </c>
      <c r="G2196" s="65">
        <f t="shared" si="103"/>
        <v>292500</v>
      </c>
      <c r="H2196" s="23">
        <f>ROUND(IF($A2196 ='Inflation Constants Table'!$E$1,E2196,E2196*(_xlfn.XLOOKUP($A2196,'Inflation Constants Table'!$A:$A,'Inflation Constants Table'!$B:$B,0))),0)</f>
        <v>0</v>
      </c>
      <c r="I2196" s="23">
        <f>ROUND(IF($A2196 ='Inflation Constants Table'!$E$1,F2196,F2196*(_xlfn.XLOOKUP($A2196,'Inflation Constants Table'!$A:$A,'Inflation Constants Table'!$B:$B,0))),0)</f>
        <v>362700</v>
      </c>
      <c r="J2196" s="23">
        <f>ROUND(IF($A2196 ='Inflation Constants Table'!$E$1,G2196,G2196*(_xlfn.XLOOKUP($A2196,'Inflation Constants Table'!$A:$A,'Inflation Constants Table'!$B:$B,0))),0)</f>
        <v>362700</v>
      </c>
      <c r="K2196" s="19">
        <f t="shared" si="104"/>
        <v>0</v>
      </c>
      <c r="L2196" s="73">
        <f>_xlfn.XLOOKUP(A2196,'SAPD GF as Pct of COSA GF'!A:A,'SAPD GF as Pct of COSA GF'!C:C)</f>
        <v>1596310579</v>
      </c>
      <c r="M2196" s="19">
        <f t="shared" si="105"/>
        <v>2.272114241247536E-4</v>
      </c>
    </row>
    <row r="2197" spans="1:13">
      <c r="A2197">
        <v>2021</v>
      </c>
      <c r="B2197" t="s">
        <v>238</v>
      </c>
      <c r="C2197" t="s">
        <v>177</v>
      </c>
      <c r="D2197" s="25" t="s">
        <v>185</v>
      </c>
      <c r="F2197" s="65">
        <v>5152</v>
      </c>
      <c r="G2197" s="65">
        <f t="shared" si="103"/>
        <v>5152</v>
      </c>
      <c r="H2197" s="23">
        <f>ROUND(IF($A2197 ='Inflation Constants Table'!$E$1,E2197,E2197*(_xlfn.XLOOKUP($A2197,'Inflation Constants Table'!$A:$A,'Inflation Constants Table'!$B:$B,0))),0)</f>
        <v>0</v>
      </c>
      <c r="I2197" s="23">
        <f>ROUND(IF($A2197 ='Inflation Constants Table'!$E$1,F2197,F2197*(_xlfn.XLOOKUP($A2197,'Inflation Constants Table'!$A:$A,'Inflation Constants Table'!$B:$B,0))),0)</f>
        <v>6388</v>
      </c>
      <c r="J2197" s="23">
        <f>ROUND(IF($A2197 ='Inflation Constants Table'!$E$1,G2197,G2197*(_xlfn.XLOOKUP($A2197,'Inflation Constants Table'!$A:$A,'Inflation Constants Table'!$B:$B,0))),0)</f>
        <v>6388</v>
      </c>
      <c r="K2197" s="19">
        <f t="shared" si="104"/>
        <v>0</v>
      </c>
      <c r="L2197" s="73">
        <f>_xlfn.XLOOKUP(A2197,'SAPD GF as Pct of COSA GF'!A:A,'SAPD GF as Pct of COSA GF'!C:C)</f>
        <v>1596310579</v>
      </c>
      <c r="M2197" s="19">
        <f t="shared" si="105"/>
        <v>4.0017275360047587E-6</v>
      </c>
    </row>
    <row r="2198" spans="1:13">
      <c r="A2198">
        <v>2021</v>
      </c>
      <c r="B2198" t="s">
        <v>238</v>
      </c>
      <c r="C2198" t="s">
        <v>199</v>
      </c>
      <c r="D2198" s="25" t="s">
        <v>228</v>
      </c>
      <c r="F2198" s="65">
        <v>125000</v>
      </c>
      <c r="G2198" s="65">
        <f t="shared" si="103"/>
        <v>125000</v>
      </c>
      <c r="H2198" s="23">
        <f>ROUND(IF($A2198 ='Inflation Constants Table'!$E$1,E2198,E2198*(_xlfn.XLOOKUP($A2198,'Inflation Constants Table'!$A:$A,'Inflation Constants Table'!$B:$B,0))),0)</f>
        <v>0</v>
      </c>
      <c r="I2198" s="23">
        <f>ROUND(IF($A2198 ='Inflation Constants Table'!$E$1,F2198,F2198*(_xlfn.XLOOKUP($A2198,'Inflation Constants Table'!$A:$A,'Inflation Constants Table'!$B:$B,0))),0)</f>
        <v>155000</v>
      </c>
      <c r="J2198" s="23">
        <f>ROUND(IF($A2198 ='Inflation Constants Table'!$E$1,G2198,G2198*(_xlfn.XLOOKUP($A2198,'Inflation Constants Table'!$A:$A,'Inflation Constants Table'!$B:$B,0))),0)</f>
        <v>155000</v>
      </c>
      <c r="K2198" s="19">
        <f t="shared" si="104"/>
        <v>0</v>
      </c>
      <c r="L2198" s="73">
        <f>_xlfn.XLOOKUP(A2198,'SAPD GF as Pct of COSA GF'!A:A,'SAPD GF as Pct of COSA GF'!C:C)</f>
        <v>1596310579</v>
      </c>
      <c r="M2198" s="19">
        <f t="shared" si="105"/>
        <v>9.7098899198612648E-5</v>
      </c>
    </row>
    <row r="2199" spans="1:13">
      <c r="A2199">
        <v>2021</v>
      </c>
      <c r="B2199" t="s">
        <v>238</v>
      </c>
      <c r="C2199" t="s">
        <v>159</v>
      </c>
      <c r="D2199" s="25" t="s">
        <v>163</v>
      </c>
      <c r="F2199" s="65">
        <v>0</v>
      </c>
      <c r="G2199" s="65">
        <f t="shared" si="103"/>
        <v>0</v>
      </c>
      <c r="H2199" s="23">
        <f>ROUND(IF($A2199 ='Inflation Constants Table'!$E$1,E2199,E2199*(_xlfn.XLOOKUP($A2199,'Inflation Constants Table'!$A:$A,'Inflation Constants Table'!$B:$B,0))),0)</f>
        <v>0</v>
      </c>
      <c r="I2199" s="23">
        <f>ROUND(IF($A2199 ='Inflation Constants Table'!$E$1,F2199,F2199*(_xlfn.XLOOKUP($A2199,'Inflation Constants Table'!$A:$A,'Inflation Constants Table'!$B:$B,0))),0)</f>
        <v>0</v>
      </c>
      <c r="J2199" s="23">
        <f>ROUND(IF($A2199 ='Inflation Constants Table'!$E$1,G2199,G2199*(_xlfn.XLOOKUP($A2199,'Inflation Constants Table'!$A:$A,'Inflation Constants Table'!$B:$B,0))),0)</f>
        <v>0</v>
      </c>
      <c r="K2199" s="19">
        <f t="shared" si="104"/>
        <v>0</v>
      </c>
      <c r="L2199" s="73">
        <f>_xlfn.XLOOKUP(A2199,'SAPD GF as Pct of COSA GF'!A:A,'SAPD GF as Pct of COSA GF'!C:C)</f>
        <v>1596310579</v>
      </c>
      <c r="M2199" s="19">
        <f t="shared" si="105"/>
        <v>0</v>
      </c>
    </row>
    <row r="2200" spans="1:13">
      <c r="A2200">
        <v>2021</v>
      </c>
      <c r="B2200" t="s">
        <v>238</v>
      </c>
      <c r="C2200" t="s">
        <v>159</v>
      </c>
      <c r="D2200" s="25" t="s">
        <v>161</v>
      </c>
      <c r="F2200" s="65">
        <v>15500</v>
      </c>
      <c r="G2200" s="65">
        <f t="shared" si="103"/>
        <v>15500</v>
      </c>
      <c r="H2200" s="23">
        <f>ROUND(IF($A2200 ='Inflation Constants Table'!$E$1,E2200,E2200*(_xlfn.XLOOKUP($A2200,'Inflation Constants Table'!$A:$A,'Inflation Constants Table'!$B:$B,0))),0)</f>
        <v>0</v>
      </c>
      <c r="I2200" s="23">
        <f>ROUND(IF($A2200 ='Inflation Constants Table'!$E$1,F2200,F2200*(_xlfn.XLOOKUP($A2200,'Inflation Constants Table'!$A:$A,'Inflation Constants Table'!$B:$B,0))),0)</f>
        <v>19220</v>
      </c>
      <c r="J2200" s="23">
        <f>ROUND(IF($A2200 ='Inflation Constants Table'!$E$1,G2200,G2200*(_xlfn.XLOOKUP($A2200,'Inflation Constants Table'!$A:$A,'Inflation Constants Table'!$B:$B,0))),0)</f>
        <v>19220</v>
      </c>
      <c r="K2200" s="19">
        <f t="shared" si="104"/>
        <v>0</v>
      </c>
      <c r="L2200" s="73">
        <f>_xlfn.XLOOKUP(A2200,'SAPD GF as Pct of COSA GF'!A:A,'SAPD GF as Pct of COSA GF'!C:C)</f>
        <v>1596310579</v>
      </c>
      <c r="M2200" s="19">
        <f t="shared" si="105"/>
        <v>1.2040263500627969E-5</v>
      </c>
    </row>
    <row r="2201" spans="1:13">
      <c r="A2201">
        <v>2021</v>
      </c>
      <c r="B2201" t="s">
        <v>238</v>
      </c>
      <c r="C2201" t="s">
        <v>130</v>
      </c>
      <c r="D2201" s="25" t="s">
        <v>146</v>
      </c>
      <c r="F2201" s="65">
        <v>0</v>
      </c>
      <c r="G2201" s="65">
        <f t="shared" si="103"/>
        <v>0</v>
      </c>
      <c r="H2201" s="23">
        <f>ROUND(IF($A2201 ='Inflation Constants Table'!$E$1,E2201,E2201*(_xlfn.XLOOKUP($A2201,'Inflation Constants Table'!$A:$A,'Inflation Constants Table'!$B:$B,0))),0)</f>
        <v>0</v>
      </c>
      <c r="I2201" s="23">
        <f>ROUND(IF($A2201 ='Inflation Constants Table'!$E$1,F2201,F2201*(_xlfn.XLOOKUP($A2201,'Inflation Constants Table'!$A:$A,'Inflation Constants Table'!$B:$B,0))),0)</f>
        <v>0</v>
      </c>
      <c r="J2201" s="23">
        <f>ROUND(IF($A2201 ='Inflation Constants Table'!$E$1,G2201,G2201*(_xlfn.XLOOKUP($A2201,'Inflation Constants Table'!$A:$A,'Inflation Constants Table'!$B:$B,0))),0)</f>
        <v>0</v>
      </c>
      <c r="K2201" s="19">
        <f t="shared" si="104"/>
        <v>0</v>
      </c>
      <c r="L2201" s="73">
        <f>_xlfn.XLOOKUP(A2201,'SAPD GF as Pct of COSA GF'!A:A,'SAPD GF as Pct of COSA GF'!C:C)</f>
        <v>1596310579</v>
      </c>
      <c r="M2201" s="19">
        <f t="shared" si="105"/>
        <v>0</v>
      </c>
    </row>
    <row r="2202" spans="1:13">
      <c r="A2202">
        <v>2021</v>
      </c>
      <c r="B2202" t="s">
        <v>238</v>
      </c>
      <c r="C2202" t="s">
        <v>130</v>
      </c>
      <c r="D2202" s="25" t="s">
        <v>145</v>
      </c>
      <c r="F2202" s="65">
        <v>7000</v>
      </c>
      <c r="G2202" s="65">
        <f t="shared" si="103"/>
        <v>7000</v>
      </c>
      <c r="H2202" s="23">
        <f>ROUND(IF($A2202 ='Inflation Constants Table'!$E$1,E2202,E2202*(_xlfn.XLOOKUP($A2202,'Inflation Constants Table'!$A:$A,'Inflation Constants Table'!$B:$B,0))),0)</f>
        <v>0</v>
      </c>
      <c r="I2202" s="23">
        <f>ROUND(IF($A2202 ='Inflation Constants Table'!$E$1,F2202,F2202*(_xlfn.XLOOKUP($A2202,'Inflation Constants Table'!$A:$A,'Inflation Constants Table'!$B:$B,0))),0)</f>
        <v>8680</v>
      </c>
      <c r="J2202" s="23">
        <f>ROUND(IF($A2202 ='Inflation Constants Table'!$E$1,G2202,G2202*(_xlfn.XLOOKUP($A2202,'Inflation Constants Table'!$A:$A,'Inflation Constants Table'!$B:$B,0))),0)</f>
        <v>8680</v>
      </c>
      <c r="K2202" s="19">
        <f t="shared" si="104"/>
        <v>0</v>
      </c>
      <c r="L2202" s="73">
        <f>_xlfn.XLOOKUP(A2202,'SAPD GF as Pct of COSA GF'!A:A,'SAPD GF as Pct of COSA GF'!C:C)</f>
        <v>1596310579</v>
      </c>
      <c r="M2202" s="19">
        <f t="shared" si="105"/>
        <v>5.4375383551223085E-6</v>
      </c>
    </row>
    <row r="2203" spans="1:13">
      <c r="A2203">
        <v>2021</v>
      </c>
      <c r="B2203" t="s">
        <v>238</v>
      </c>
      <c r="C2203" t="s">
        <v>130</v>
      </c>
      <c r="D2203" s="25" t="s">
        <v>150</v>
      </c>
      <c r="F2203" s="65">
        <v>19054</v>
      </c>
      <c r="G2203" s="65">
        <f t="shared" si="103"/>
        <v>19054</v>
      </c>
      <c r="H2203" s="23">
        <f>ROUND(IF($A2203 ='Inflation Constants Table'!$E$1,E2203,E2203*(_xlfn.XLOOKUP($A2203,'Inflation Constants Table'!$A:$A,'Inflation Constants Table'!$B:$B,0))),0)</f>
        <v>0</v>
      </c>
      <c r="I2203" s="23">
        <f>ROUND(IF($A2203 ='Inflation Constants Table'!$E$1,F2203,F2203*(_xlfn.XLOOKUP($A2203,'Inflation Constants Table'!$A:$A,'Inflation Constants Table'!$B:$B,0))),0)</f>
        <v>23627</v>
      </c>
      <c r="J2203" s="23">
        <f>ROUND(IF($A2203 ='Inflation Constants Table'!$E$1,G2203,G2203*(_xlfn.XLOOKUP($A2203,'Inflation Constants Table'!$A:$A,'Inflation Constants Table'!$B:$B,0))),0)</f>
        <v>23627</v>
      </c>
      <c r="K2203" s="19">
        <f t="shared" si="104"/>
        <v>0</v>
      </c>
      <c r="L2203" s="73">
        <f>_xlfn.XLOOKUP(A2203,'SAPD GF as Pct of COSA GF'!A:A,'SAPD GF as Pct of COSA GF'!C:C)</f>
        <v>1596310579</v>
      </c>
      <c r="M2203" s="19">
        <f t="shared" si="105"/>
        <v>1.4801004460423363E-5</v>
      </c>
    </row>
    <row r="2204" spans="1:13">
      <c r="A2204">
        <v>2021</v>
      </c>
      <c r="B2204" t="s">
        <v>238</v>
      </c>
      <c r="C2204" t="s">
        <v>177</v>
      </c>
      <c r="D2204" s="25" t="s">
        <v>186</v>
      </c>
      <c r="F2204" s="65">
        <v>28012</v>
      </c>
      <c r="G2204" s="65">
        <f t="shared" si="103"/>
        <v>28012</v>
      </c>
      <c r="H2204" s="23">
        <f>ROUND(IF($A2204 ='Inflation Constants Table'!$E$1,E2204,E2204*(_xlfn.XLOOKUP($A2204,'Inflation Constants Table'!$A:$A,'Inflation Constants Table'!$B:$B,0))),0)</f>
        <v>0</v>
      </c>
      <c r="I2204" s="23">
        <f>ROUND(IF($A2204 ='Inflation Constants Table'!$E$1,F2204,F2204*(_xlfn.XLOOKUP($A2204,'Inflation Constants Table'!$A:$A,'Inflation Constants Table'!$B:$B,0))),0)</f>
        <v>34735</v>
      </c>
      <c r="J2204" s="23">
        <f>ROUND(IF($A2204 ='Inflation Constants Table'!$E$1,G2204,G2204*(_xlfn.XLOOKUP($A2204,'Inflation Constants Table'!$A:$A,'Inflation Constants Table'!$B:$B,0))),0)</f>
        <v>34735</v>
      </c>
      <c r="K2204" s="19">
        <f t="shared" si="104"/>
        <v>0</v>
      </c>
      <c r="L2204" s="73">
        <f>_xlfn.XLOOKUP(A2204,'SAPD GF as Pct of COSA GF'!A:A,'SAPD GF as Pct of COSA GF'!C:C)</f>
        <v>1596310579</v>
      </c>
      <c r="M2204" s="19">
        <f t="shared" si="105"/>
        <v>2.1759550088153616E-5</v>
      </c>
    </row>
    <row r="2205" spans="1:13">
      <c r="A2205">
        <v>2021</v>
      </c>
      <c r="B2205" t="s">
        <v>238</v>
      </c>
      <c r="C2205" t="s">
        <v>159</v>
      </c>
      <c r="D2205" s="25" t="s">
        <v>164</v>
      </c>
      <c r="F2205" s="65">
        <v>2000</v>
      </c>
      <c r="G2205" s="65">
        <f t="shared" si="103"/>
        <v>2000</v>
      </c>
      <c r="H2205" s="23">
        <f>ROUND(IF($A2205 ='Inflation Constants Table'!$E$1,E2205,E2205*(_xlfn.XLOOKUP($A2205,'Inflation Constants Table'!$A:$A,'Inflation Constants Table'!$B:$B,0))),0)</f>
        <v>0</v>
      </c>
      <c r="I2205" s="23">
        <f>ROUND(IF($A2205 ='Inflation Constants Table'!$E$1,F2205,F2205*(_xlfn.XLOOKUP($A2205,'Inflation Constants Table'!$A:$A,'Inflation Constants Table'!$B:$B,0))),0)</f>
        <v>2480</v>
      </c>
      <c r="J2205" s="23">
        <f>ROUND(IF($A2205 ='Inflation Constants Table'!$E$1,G2205,G2205*(_xlfn.XLOOKUP($A2205,'Inflation Constants Table'!$A:$A,'Inflation Constants Table'!$B:$B,0))),0)</f>
        <v>2480</v>
      </c>
      <c r="K2205" s="19">
        <f t="shared" si="104"/>
        <v>0</v>
      </c>
      <c r="L2205" s="73">
        <f>_xlfn.XLOOKUP(A2205,'SAPD GF as Pct of COSA GF'!A:A,'SAPD GF as Pct of COSA GF'!C:C)</f>
        <v>1596310579</v>
      </c>
      <c r="M2205" s="19">
        <f t="shared" si="105"/>
        <v>1.5535823871778024E-6</v>
      </c>
    </row>
    <row r="2206" spans="1:13">
      <c r="A2206">
        <v>2021</v>
      </c>
      <c r="B2206" t="s">
        <v>238</v>
      </c>
      <c r="C2206" t="s">
        <v>159</v>
      </c>
      <c r="D2206" s="25" t="s">
        <v>175</v>
      </c>
      <c r="F2206" s="65">
        <v>0</v>
      </c>
      <c r="G2206" s="65">
        <f t="shared" si="103"/>
        <v>0</v>
      </c>
      <c r="H2206" s="23">
        <f>ROUND(IF($A2206 ='Inflation Constants Table'!$E$1,E2206,E2206*(_xlfn.XLOOKUP($A2206,'Inflation Constants Table'!$A:$A,'Inflation Constants Table'!$B:$B,0))),0)</f>
        <v>0</v>
      </c>
      <c r="I2206" s="23">
        <f>ROUND(IF($A2206 ='Inflation Constants Table'!$E$1,F2206,F2206*(_xlfn.XLOOKUP($A2206,'Inflation Constants Table'!$A:$A,'Inflation Constants Table'!$B:$B,0))),0)</f>
        <v>0</v>
      </c>
      <c r="J2206" s="23">
        <f>ROUND(IF($A2206 ='Inflation Constants Table'!$E$1,G2206,G2206*(_xlfn.XLOOKUP($A2206,'Inflation Constants Table'!$A:$A,'Inflation Constants Table'!$B:$B,0))),0)</f>
        <v>0</v>
      </c>
      <c r="K2206" s="19">
        <f t="shared" si="104"/>
        <v>0</v>
      </c>
      <c r="L2206" s="73">
        <f>_xlfn.XLOOKUP(A2206,'SAPD GF as Pct of COSA GF'!A:A,'SAPD GF as Pct of COSA GF'!C:C)</f>
        <v>1596310579</v>
      </c>
      <c r="M2206" s="19">
        <f t="shared" si="105"/>
        <v>0</v>
      </c>
    </row>
    <row r="2207" spans="1:13">
      <c r="A2207">
        <v>2021</v>
      </c>
      <c r="B2207" t="s">
        <v>238</v>
      </c>
      <c r="C2207" t="s">
        <v>90</v>
      </c>
      <c r="D2207" s="25" t="s">
        <v>93</v>
      </c>
      <c r="F2207" s="65">
        <v>94000</v>
      </c>
      <c r="G2207" s="65">
        <f t="shared" si="103"/>
        <v>94000</v>
      </c>
      <c r="H2207" s="23">
        <f>ROUND(IF($A2207 ='Inflation Constants Table'!$E$1,E2207,E2207*(_xlfn.XLOOKUP($A2207,'Inflation Constants Table'!$A:$A,'Inflation Constants Table'!$B:$B,0))),0)</f>
        <v>0</v>
      </c>
      <c r="I2207" s="23">
        <f>ROUND(IF($A2207 ='Inflation Constants Table'!$E$1,F2207,F2207*(_xlfn.XLOOKUP($A2207,'Inflation Constants Table'!$A:$A,'Inflation Constants Table'!$B:$B,0))),0)</f>
        <v>116560</v>
      </c>
      <c r="J2207" s="23">
        <f>ROUND(IF($A2207 ='Inflation Constants Table'!$E$1,G2207,G2207*(_xlfn.XLOOKUP($A2207,'Inflation Constants Table'!$A:$A,'Inflation Constants Table'!$B:$B,0))),0)</f>
        <v>116560</v>
      </c>
      <c r="K2207" s="19">
        <f t="shared" si="104"/>
        <v>0</v>
      </c>
      <c r="L2207" s="73">
        <f>_xlfn.XLOOKUP(A2207,'SAPD GF as Pct of COSA GF'!A:A,'SAPD GF as Pct of COSA GF'!C:C)</f>
        <v>1596310579</v>
      </c>
      <c r="M2207" s="19">
        <f t="shared" si="105"/>
        <v>7.3018372197356714E-5</v>
      </c>
    </row>
    <row r="2208" spans="1:13">
      <c r="A2208">
        <v>2021</v>
      </c>
      <c r="B2208" t="s">
        <v>238</v>
      </c>
      <c r="C2208" t="s">
        <v>177</v>
      </c>
      <c r="D2208" s="25" t="s">
        <v>180</v>
      </c>
      <c r="F2208" s="65">
        <v>0</v>
      </c>
      <c r="G2208" s="65">
        <f t="shared" si="103"/>
        <v>0</v>
      </c>
      <c r="H2208" s="23">
        <f>ROUND(IF($A2208 ='Inflation Constants Table'!$E$1,E2208,E2208*(_xlfn.XLOOKUP($A2208,'Inflation Constants Table'!$A:$A,'Inflation Constants Table'!$B:$B,0))),0)</f>
        <v>0</v>
      </c>
      <c r="I2208" s="23">
        <f>ROUND(IF($A2208 ='Inflation Constants Table'!$E$1,F2208,F2208*(_xlfn.XLOOKUP($A2208,'Inflation Constants Table'!$A:$A,'Inflation Constants Table'!$B:$B,0))),0)</f>
        <v>0</v>
      </c>
      <c r="J2208" s="23">
        <f>ROUND(IF($A2208 ='Inflation Constants Table'!$E$1,G2208,G2208*(_xlfn.XLOOKUP($A2208,'Inflation Constants Table'!$A:$A,'Inflation Constants Table'!$B:$B,0))),0)</f>
        <v>0</v>
      </c>
      <c r="K2208" s="19">
        <f t="shared" si="104"/>
        <v>0</v>
      </c>
      <c r="L2208" s="73">
        <f>_xlfn.XLOOKUP(A2208,'SAPD GF as Pct of COSA GF'!A:A,'SAPD GF as Pct of COSA GF'!C:C)</f>
        <v>1596310579</v>
      </c>
      <c r="M2208" s="19">
        <f t="shared" si="105"/>
        <v>0</v>
      </c>
    </row>
    <row r="2209" spans="1:13">
      <c r="A2209">
        <v>2021</v>
      </c>
      <c r="B2209" t="s">
        <v>238</v>
      </c>
      <c r="C2209" t="s">
        <v>177</v>
      </c>
      <c r="D2209" s="25" t="s">
        <v>198</v>
      </c>
      <c r="F2209" s="65">
        <v>2004</v>
      </c>
      <c r="G2209" s="65">
        <f t="shared" si="103"/>
        <v>2004</v>
      </c>
      <c r="H2209" s="23">
        <f>ROUND(IF($A2209 ='Inflation Constants Table'!$E$1,E2209,E2209*(_xlfn.XLOOKUP($A2209,'Inflation Constants Table'!$A:$A,'Inflation Constants Table'!$B:$B,0))),0)</f>
        <v>0</v>
      </c>
      <c r="I2209" s="23">
        <f>ROUND(IF($A2209 ='Inflation Constants Table'!$E$1,F2209,F2209*(_xlfn.XLOOKUP($A2209,'Inflation Constants Table'!$A:$A,'Inflation Constants Table'!$B:$B,0))),0)</f>
        <v>2485</v>
      </c>
      <c r="J2209" s="23">
        <f>ROUND(IF($A2209 ='Inflation Constants Table'!$E$1,G2209,G2209*(_xlfn.XLOOKUP($A2209,'Inflation Constants Table'!$A:$A,'Inflation Constants Table'!$B:$B,0))),0)</f>
        <v>2485</v>
      </c>
      <c r="K2209" s="19">
        <f t="shared" si="104"/>
        <v>0</v>
      </c>
      <c r="L2209" s="73">
        <f>_xlfn.XLOOKUP(A2209,'SAPD GF as Pct of COSA GF'!A:A,'SAPD GF as Pct of COSA GF'!C:C)</f>
        <v>1596310579</v>
      </c>
      <c r="M2209" s="19">
        <f t="shared" si="105"/>
        <v>1.5567146097325965E-6</v>
      </c>
    </row>
    <row r="2210" spans="1:13">
      <c r="A2210">
        <v>2021</v>
      </c>
      <c r="B2210" t="s">
        <v>238</v>
      </c>
      <c r="C2210" t="s">
        <v>130</v>
      </c>
      <c r="D2210" s="25" t="s">
        <v>148</v>
      </c>
      <c r="F2210" s="65">
        <v>1250</v>
      </c>
      <c r="G2210" s="65">
        <f t="shared" si="103"/>
        <v>1250</v>
      </c>
      <c r="H2210" s="23">
        <f>ROUND(IF($A2210 ='Inflation Constants Table'!$E$1,E2210,E2210*(_xlfn.XLOOKUP($A2210,'Inflation Constants Table'!$A:$A,'Inflation Constants Table'!$B:$B,0))),0)</f>
        <v>0</v>
      </c>
      <c r="I2210" s="23">
        <f>ROUND(IF($A2210 ='Inflation Constants Table'!$E$1,F2210,F2210*(_xlfn.XLOOKUP($A2210,'Inflation Constants Table'!$A:$A,'Inflation Constants Table'!$B:$B,0))),0)</f>
        <v>1550</v>
      </c>
      <c r="J2210" s="23">
        <f>ROUND(IF($A2210 ='Inflation Constants Table'!$E$1,G2210,G2210*(_xlfn.XLOOKUP($A2210,'Inflation Constants Table'!$A:$A,'Inflation Constants Table'!$B:$B,0))),0)</f>
        <v>1550</v>
      </c>
      <c r="K2210" s="19">
        <f t="shared" si="104"/>
        <v>0</v>
      </c>
      <c r="L2210" s="73">
        <f>_xlfn.XLOOKUP(A2210,'SAPD GF as Pct of COSA GF'!A:A,'SAPD GF as Pct of COSA GF'!C:C)</f>
        <v>1596310579</v>
      </c>
      <c r="M2210" s="19">
        <f t="shared" si="105"/>
        <v>9.7098899198612643E-7</v>
      </c>
    </row>
    <row r="2211" spans="1:13">
      <c r="A2211">
        <v>2021</v>
      </c>
      <c r="B2211" t="s">
        <v>238</v>
      </c>
      <c r="C2211" t="s">
        <v>130</v>
      </c>
      <c r="D2211" s="25" t="s">
        <v>155</v>
      </c>
      <c r="F2211" s="65">
        <v>1600</v>
      </c>
      <c r="G2211" s="65">
        <f t="shared" si="103"/>
        <v>1600</v>
      </c>
      <c r="H2211" s="23">
        <f>ROUND(IF($A2211 ='Inflation Constants Table'!$E$1,E2211,E2211*(_xlfn.XLOOKUP($A2211,'Inflation Constants Table'!$A:$A,'Inflation Constants Table'!$B:$B,0))),0)</f>
        <v>0</v>
      </c>
      <c r="I2211" s="23">
        <f>ROUND(IF($A2211 ='Inflation Constants Table'!$E$1,F2211,F2211*(_xlfn.XLOOKUP($A2211,'Inflation Constants Table'!$A:$A,'Inflation Constants Table'!$B:$B,0))),0)</f>
        <v>1984</v>
      </c>
      <c r="J2211" s="23">
        <f>ROUND(IF($A2211 ='Inflation Constants Table'!$E$1,G2211,G2211*(_xlfn.XLOOKUP($A2211,'Inflation Constants Table'!$A:$A,'Inflation Constants Table'!$B:$B,0))),0)</f>
        <v>1984</v>
      </c>
      <c r="K2211" s="19">
        <f t="shared" si="104"/>
        <v>0</v>
      </c>
      <c r="L2211" s="73">
        <f>_xlfn.XLOOKUP(A2211,'SAPD GF as Pct of COSA GF'!A:A,'SAPD GF as Pct of COSA GF'!C:C)</f>
        <v>1596310579</v>
      </c>
      <c r="M2211" s="19">
        <f t="shared" si="105"/>
        <v>1.2428659097422419E-6</v>
      </c>
    </row>
    <row r="2212" spans="1:13">
      <c r="A2212">
        <v>2021</v>
      </c>
      <c r="B2212" t="s">
        <v>238</v>
      </c>
      <c r="C2212" t="s">
        <v>130</v>
      </c>
      <c r="D2212" s="25" t="s">
        <v>142</v>
      </c>
      <c r="F2212" s="65">
        <v>137423</v>
      </c>
      <c r="G2212" s="65">
        <f t="shared" si="103"/>
        <v>137423</v>
      </c>
      <c r="H2212" s="23">
        <f>ROUND(IF($A2212 ='Inflation Constants Table'!$E$1,E2212,E2212*(_xlfn.XLOOKUP($A2212,'Inflation Constants Table'!$A:$A,'Inflation Constants Table'!$B:$B,0))),0)</f>
        <v>0</v>
      </c>
      <c r="I2212" s="23">
        <f>ROUND(IF($A2212 ='Inflation Constants Table'!$E$1,F2212,F2212*(_xlfn.XLOOKUP($A2212,'Inflation Constants Table'!$A:$A,'Inflation Constants Table'!$B:$B,0))),0)</f>
        <v>170405</v>
      </c>
      <c r="J2212" s="23">
        <f>ROUND(IF($A2212 ='Inflation Constants Table'!$E$1,G2212,G2212*(_xlfn.XLOOKUP($A2212,'Inflation Constants Table'!$A:$A,'Inflation Constants Table'!$B:$B,0))),0)</f>
        <v>170405</v>
      </c>
      <c r="K2212" s="19">
        <f t="shared" si="104"/>
        <v>0</v>
      </c>
      <c r="L2212" s="73">
        <f>_xlfn.XLOOKUP(A2212,'SAPD GF as Pct of COSA GF'!A:A,'SAPD GF as Pct of COSA GF'!C:C)</f>
        <v>1596310579</v>
      </c>
      <c r="M2212" s="19">
        <f t="shared" si="105"/>
        <v>1.0674927688993283E-4</v>
      </c>
    </row>
    <row r="2213" spans="1:13">
      <c r="A2213">
        <v>2021</v>
      </c>
      <c r="B2213" t="s">
        <v>238</v>
      </c>
      <c r="C2213" t="s">
        <v>159</v>
      </c>
      <c r="D2213" s="25" t="s">
        <v>172</v>
      </c>
      <c r="F2213" s="65">
        <v>58126</v>
      </c>
      <c r="G2213" s="65">
        <f t="shared" si="103"/>
        <v>58126</v>
      </c>
      <c r="H2213" s="23">
        <f>ROUND(IF($A2213 ='Inflation Constants Table'!$E$1,E2213,E2213*(_xlfn.XLOOKUP($A2213,'Inflation Constants Table'!$A:$A,'Inflation Constants Table'!$B:$B,0))),0)</f>
        <v>0</v>
      </c>
      <c r="I2213" s="23">
        <f>ROUND(IF($A2213 ='Inflation Constants Table'!$E$1,F2213,F2213*(_xlfn.XLOOKUP($A2213,'Inflation Constants Table'!$A:$A,'Inflation Constants Table'!$B:$B,0))),0)</f>
        <v>72076</v>
      </c>
      <c r="J2213" s="23">
        <f>ROUND(IF($A2213 ='Inflation Constants Table'!$E$1,G2213,G2213*(_xlfn.XLOOKUP($A2213,'Inflation Constants Table'!$A:$A,'Inflation Constants Table'!$B:$B,0))),0)</f>
        <v>72076</v>
      </c>
      <c r="K2213" s="19">
        <f t="shared" si="104"/>
        <v>0</v>
      </c>
      <c r="L2213" s="73">
        <f>_xlfn.XLOOKUP(A2213,'SAPD GF as Pct of COSA GF'!A:A,'SAPD GF as Pct of COSA GF'!C:C)</f>
        <v>1596310579</v>
      </c>
      <c r="M2213" s="19">
        <f t="shared" si="105"/>
        <v>4.5151614571865839E-5</v>
      </c>
    </row>
    <row r="2214" spans="1:13">
      <c r="A2214">
        <v>2021</v>
      </c>
      <c r="B2214" t="s">
        <v>238</v>
      </c>
      <c r="C2214" t="s">
        <v>130</v>
      </c>
      <c r="D2214" s="25" t="s">
        <v>156</v>
      </c>
      <c r="F2214" s="65">
        <v>7500</v>
      </c>
      <c r="G2214" s="65">
        <f t="shared" si="103"/>
        <v>7500</v>
      </c>
      <c r="H2214" s="23">
        <f>ROUND(IF($A2214 ='Inflation Constants Table'!$E$1,E2214,E2214*(_xlfn.XLOOKUP($A2214,'Inflation Constants Table'!$A:$A,'Inflation Constants Table'!$B:$B,0))),0)</f>
        <v>0</v>
      </c>
      <c r="I2214" s="23">
        <f>ROUND(IF($A2214 ='Inflation Constants Table'!$E$1,F2214,F2214*(_xlfn.XLOOKUP($A2214,'Inflation Constants Table'!$A:$A,'Inflation Constants Table'!$B:$B,0))),0)</f>
        <v>9300</v>
      </c>
      <c r="J2214" s="23">
        <f>ROUND(IF($A2214 ='Inflation Constants Table'!$E$1,G2214,G2214*(_xlfn.XLOOKUP($A2214,'Inflation Constants Table'!$A:$A,'Inflation Constants Table'!$B:$B,0))),0)</f>
        <v>9300</v>
      </c>
      <c r="K2214" s="19">
        <f t="shared" si="104"/>
        <v>0</v>
      </c>
      <c r="L2214" s="73">
        <f>_xlfn.XLOOKUP(A2214,'SAPD GF as Pct of COSA GF'!A:A,'SAPD GF as Pct of COSA GF'!C:C)</f>
        <v>1596310579</v>
      </c>
      <c r="M2214" s="19">
        <f t="shared" si="105"/>
        <v>5.8259339519167594E-6</v>
      </c>
    </row>
    <row r="2215" spans="1:13">
      <c r="A2215">
        <v>2021</v>
      </c>
      <c r="B2215" t="s">
        <v>238</v>
      </c>
      <c r="C2215" t="s">
        <v>177</v>
      </c>
      <c r="D2215" s="25" t="s">
        <v>184</v>
      </c>
      <c r="F2215" s="65">
        <v>0</v>
      </c>
      <c r="G2215" s="65">
        <f t="shared" si="103"/>
        <v>0</v>
      </c>
      <c r="H2215" s="23">
        <f>ROUND(IF($A2215 ='Inflation Constants Table'!$E$1,E2215,E2215*(_xlfn.XLOOKUP($A2215,'Inflation Constants Table'!$A:$A,'Inflation Constants Table'!$B:$B,0))),0)</f>
        <v>0</v>
      </c>
      <c r="I2215" s="23">
        <f>ROUND(IF($A2215 ='Inflation Constants Table'!$E$1,F2215,F2215*(_xlfn.XLOOKUP($A2215,'Inflation Constants Table'!$A:$A,'Inflation Constants Table'!$B:$B,0))),0)</f>
        <v>0</v>
      </c>
      <c r="J2215" s="23">
        <f>ROUND(IF($A2215 ='Inflation Constants Table'!$E$1,G2215,G2215*(_xlfn.XLOOKUP($A2215,'Inflation Constants Table'!$A:$A,'Inflation Constants Table'!$B:$B,0))),0)</f>
        <v>0</v>
      </c>
      <c r="K2215" s="19">
        <f t="shared" si="104"/>
        <v>0</v>
      </c>
      <c r="L2215" s="73">
        <f>_xlfn.XLOOKUP(A2215,'SAPD GF as Pct of COSA GF'!A:A,'SAPD GF as Pct of COSA GF'!C:C)</f>
        <v>1596310579</v>
      </c>
      <c r="M2215" s="19">
        <f t="shared" si="105"/>
        <v>0</v>
      </c>
    </row>
    <row r="2216" spans="1:13">
      <c r="A2216">
        <v>2022</v>
      </c>
      <c r="B2216" t="s">
        <v>238</v>
      </c>
      <c r="C2216" t="s">
        <v>130</v>
      </c>
      <c r="D2216" s="25" t="s">
        <v>138</v>
      </c>
      <c r="F2216" s="65">
        <v>10000</v>
      </c>
      <c r="G2216" s="65">
        <f t="shared" si="103"/>
        <v>10000</v>
      </c>
      <c r="H2216" s="23">
        <f>ROUND(IF($A2216 ='Inflation Constants Table'!$E$1,E2216,E2216*(_xlfn.XLOOKUP($A2216,'Inflation Constants Table'!$A:$A,'Inflation Constants Table'!$B:$B,0))),0)</f>
        <v>0</v>
      </c>
      <c r="I2216" s="23">
        <f>ROUND(IF($A2216 ='Inflation Constants Table'!$E$1,F2216,F2216*(_xlfn.XLOOKUP($A2216,'Inflation Constants Table'!$A:$A,'Inflation Constants Table'!$B:$B,0))),0)</f>
        <v>11500</v>
      </c>
      <c r="J2216" s="23">
        <f>ROUND(IF($A2216 ='Inflation Constants Table'!$E$1,G2216,G2216*(_xlfn.XLOOKUP($A2216,'Inflation Constants Table'!$A:$A,'Inflation Constants Table'!$B:$B,0))),0)</f>
        <v>11500</v>
      </c>
      <c r="K2216" s="19">
        <f t="shared" si="104"/>
        <v>0</v>
      </c>
      <c r="L2216" s="73">
        <f>_xlfn.XLOOKUP(A2216,'SAPD GF as Pct of COSA GF'!A:A,'SAPD GF as Pct of COSA GF'!C:C)</f>
        <v>1561144617</v>
      </c>
      <c r="M2216" s="19">
        <f t="shared" si="105"/>
        <v>7.3663899390046065E-6</v>
      </c>
    </row>
    <row r="2217" spans="1:13">
      <c r="A2217">
        <v>2022</v>
      </c>
      <c r="B2217" t="s">
        <v>238</v>
      </c>
      <c r="C2217" t="s">
        <v>159</v>
      </c>
      <c r="D2217" s="25" t="s">
        <v>173</v>
      </c>
      <c r="F2217" s="65">
        <v>0</v>
      </c>
      <c r="G2217" s="65">
        <f t="shared" si="103"/>
        <v>0</v>
      </c>
      <c r="H2217" s="23">
        <f>ROUND(IF($A2217 ='Inflation Constants Table'!$E$1,E2217,E2217*(_xlfn.XLOOKUP($A2217,'Inflation Constants Table'!$A:$A,'Inflation Constants Table'!$B:$B,0))),0)</f>
        <v>0</v>
      </c>
      <c r="I2217" s="23">
        <f>ROUND(IF($A2217 ='Inflation Constants Table'!$E$1,F2217,F2217*(_xlfn.XLOOKUP($A2217,'Inflation Constants Table'!$A:$A,'Inflation Constants Table'!$B:$B,0))),0)</f>
        <v>0</v>
      </c>
      <c r="J2217" s="23">
        <f>ROUND(IF($A2217 ='Inflation Constants Table'!$E$1,G2217,G2217*(_xlfn.XLOOKUP($A2217,'Inflation Constants Table'!$A:$A,'Inflation Constants Table'!$B:$B,0))),0)</f>
        <v>0</v>
      </c>
      <c r="K2217" s="19">
        <f t="shared" si="104"/>
        <v>0</v>
      </c>
      <c r="L2217" s="73">
        <f>_xlfn.XLOOKUP(A2217,'SAPD GF as Pct of COSA GF'!A:A,'SAPD GF as Pct of COSA GF'!C:C)</f>
        <v>1561144617</v>
      </c>
      <c r="M2217" s="19">
        <f t="shared" si="105"/>
        <v>0</v>
      </c>
    </row>
    <row r="2218" spans="1:13">
      <c r="A2218">
        <v>2022</v>
      </c>
      <c r="B2218" t="s">
        <v>238</v>
      </c>
      <c r="C2218" t="s">
        <v>177</v>
      </c>
      <c r="D2218" s="25" t="s">
        <v>189</v>
      </c>
      <c r="F2218" s="65">
        <v>2592</v>
      </c>
      <c r="G2218" s="65">
        <f t="shared" si="103"/>
        <v>2592</v>
      </c>
      <c r="H2218" s="23">
        <f>ROUND(IF($A2218 ='Inflation Constants Table'!$E$1,E2218,E2218*(_xlfn.XLOOKUP($A2218,'Inflation Constants Table'!$A:$A,'Inflation Constants Table'!$B:$B,0))),0)</f>
        <v>0</v>
      </c>
      <c r="I2218" s="23">
        <f>ROUND(IF($A2218 ='Inflation Constants Table'!$E$1,F2218,F2218*(_xlfn.XLOOKUP($A2218,'Inflation Constants Table'!$A:$A,'Inflation Constants Table'!$B:$B,0))),0)</f>
        <v>2981</v>
      </c>
      <c r="J2218" s="23">
        <f>ROUND(IF($A2218 ='Inflation Constants Table'!$E$1,G2218,G2218*(_xlfn.XLOOKUP($A2218,'Inflation Constants Table'!$A:$A,'Inflation Constants Table'!$B:$B,0))),0)</f>
        <v>2981</v>
      </c>
      <c r="K2218" s="19">
        <f t="shared" si="104"/>
        <v>0</v>
      </c>
      <c r="L2218" s="73">
        <f>_xlfn.XLOOKUP(A2218,'SAPD GF as Pct of COSA GF'!A:A,'SAPD GF as Pct of COSA GF'!C:C)</f>
        <v>1561144617</v>
      </c>
      <c r="M2218" s="19">
        <f t="shared" si="105"/>
        <v>1.9094963833193681E-6</v>
      </c>
    </row>
    <row r="2219" spans="1:13">
      <c r="A2219">
        <v>2022</v>
      </c>
      <c r="B2219" t="s">
        <v>238</v>
      </c>
      <c r="C2219" t="s">
        <v>130</v>
      </c>
      <c r="D2219" s="25" t="s">
        <v>239</v>
      </c>
      <c r="F2219" s="65">
        <v>4684</v>
      </c>
      <c r="G2219" s="65">
        <f t="shared" si="103"/>
        <v>4684</v>
      </c>
      <c r="H2219" s="23">
        <f>ROUND(IF($A2219 ='Inflation Constants Table'!$E$1,E2219,E2219*(_xlfn.XLOOKUP($A2219,'Inflation Constants Table'!$A:$A,'Inflation Constants Table'!$B:$B,0))),0)</f>
        <v>0</v>
      </c>
      <c r="I2219" s="23">
        <f>ROUND(IF($A2219 ='Inflation Constants Table'!$E$1,F2219,F2219*(_xlfn.XLOOKUP($A2219,'Inflation Constants Table'!$A:$A,'Inflation Constants Table'!$B:$B,0))),0)</f>
        <v>5387</v>
      </c>
      <c r="J2219" s="23">
        <f>ROUND(IF($A2219 ='Inflation Constants Table'!$E$1,G2219,G2219*(_xlfn.XLOOKUP($A2219,'Inflation Constants Table'!$A:$A,'Inflation Constants Table'!$B:$B,0))),0)</f>
        <v>5387</v>
      </c>
      <c r="K2219" s="19">
        <f t="shared" si="104"/>
        <v>0</v>
      </c>
      <c r="L2219" s="73">
        <f>_xlfn.XLOOKUP(A2219,'SAPD GF as Pct of COSA GF'!A:A,'SAPD GF as Pct of COSA GF'!C:C)</f>
        <v>1561144617</v>
      </c>
      <c r="M2219" s="19">
        <f t="shared" si="105"/>
        <v>3.4506732696885058E-6</v>
      </c>
    </row>
    <row r="2220" spans="1:13">
      <c r="A2220">
        <v>2022</v>
      </c>
      <c r="B2220" t="s">
        <v>238</v>
      </c>
      <c r="C2220" t="s">
        <v>130</v>
      </c>
      <c r="D2220" s="25" t="s">
        <v>240</v>
      </c>
      <c r="F2220" s="65">
        <v>17177</v>
      </c>
      <c r="G2220" s="65">
        <f t="shared" si="103"/>
        <v>17177</v>
      </c>
      <c r="H2220" s="23">
        <f>ROUND(IF($A2220 ='Inflation Constants Table'!$E$1,E2220,E2220*(_xlfn.XLOOKUP($A2220,'Inflation Constants Table'!$A:$A,'Inflation Constants Table'!$B:$B,0))),0)</f>
        <v>0</v>
      </c>
      <c r="I2220" s="23">
        <f>ROUND(IF($A2220 ='Inflation Constants Table'!$E$1,F2220,F2220*(_xlfn.XLOOKUP($A2220,'Inflation Constants Table'!$A:$A,'Inflation Constants Table'!$B:$B,0))),0)</f>
        <v>19754</v>
      </c>
      <c r="J2220" s="23">
        <f>ROUND(IF($A2220 ='Inflation Constants Table'!$E$1,G2220,G2220*(_xlfn.XLOOKUP($A2220,'Inflation Constants Table'!$A:$A,'Inflation Constants Table'!$B:$B,0))),0)</f>
        <v>19754</v>
      </c>
      <c r="K2220" s="19">
        <f t="shared" si="104"/>
        <v>0</v>
      </c>
      <c r="L2220" s="73">
        <f>_xlfn.XLOOKUP(A2220,'SAPD GF as Pct of COSA GF'!A:A,'SAPD GF as Pct of COSA GF'!C:C)</f>
        <v>1561144617</v>
      </c>
      <c r="M2220" s="19">
        <f t="shared" si="105"/>
        <v>1.2653536248269304E-5</v>
      </c>
    </row>
    <row r="2221" spans="1:13">
      <c r="A2221">
        <v>2022</v>
      </c>
      <c r="B2221" t="s">
        <v>238</v>
      </c>
      <c r="C2221" t="s">
        <v>199</v>
      </c>
      <c r="D2221" s="25" t="s">
        <v>203</v>
      </c>
      <c r="F2221" s="65">
        <v>0</v>
      </c>
      <c r="G2221" s="65">
        <f t="shared" si="103"/>
        <v>0</v>
      </c>
      <c r="H2221" s="23">
        <f>ROUND(IF($A2221 ='Inflation Constants Table'!$E$1,E2221,E2221*(_xlfn.XLOOKUP($A2221,'Inflation Constants Table'!$A:$A,'Inflation Constants Table'!$B:$B,0))),0)</f>
        <v>0</v>
      </c>
      <c r="I2221" s="23">
        <f>ROUND(IF($A2221 ='Inflation Constants Table'!$E$1,F2221,F2221*(_xlfn.XLOOKUP($A2221,'Inflation Constants Table'!$A:$A,'Inflation Constants Table'!$B:$B,0))),0)</f>
        <v>0</v>
      </c>
      <c r="J2221" s="23">
        <f>ROUND(IF($A2221 ='Inflation Constants Table'!$E$1,G2221,G2221*(_xlfn.XLOOKUP($A2221,'Inflation Constants Table'!$A:$A,'Inflation Constants Table'!$B:$B,0))),0)</f>
        <v>0</v>
      </c>
      <c r="K2221" s="19">
        <f t="shared" si="104"/>
        <v>0</v>
      </c>
      <c r="L2221" s="73">
        <f>_xlfn.XLOOKUP(A2221,'SAPD GF as Pct of COSA GF'!A:A,'SAPD GF as Pct of COSA GF'!C:C)</f>
        <v>1561144617</v>
      </c>
      <c r="M2221" s="19">
        <f t="shared" si="105"/>
        <v>0</v>
      </c>
    </row>
    <row r="2222" spans="1:13">
      <c r="A2222">
        <v>2022</v>
      </c>
      <c r="B2222" t="s">
        <v>238</v>
      </c>
      <c r="C2222" t="s">
        <v>199</v>
      </c>
      <c r="D2222" s="25" t="s">
        <v>222</v>
      </c>
      <c r="F2222" s="65">
        <v>47384</v>
      </c>
      <c r="G2222" s="65">
        <f t="shared" si="103"/>
        <v>47384</v>
      </c>
      <c r="H2222" s="23">
        <f>ROUND(IF($A2222 ='Inflation Constants Table'!$E$1,E2222,E2222*(_xlfn.XLOOKUP($A2222,'Inflation Constants Table'!$A:$A,'Inflation Constants Table'!$B:$B,0))),0)</f>
        <v>0</v>
      </c>
      <c r="I2222" s="23">
        <f>ROUND(IF($A2222 ='Inflation Constants Table'!$E$1,F2222,F2222*(_xlfn.XLOOKUP($A2222,'Inflation Constants Table'!$A:$A,'Inflation Constants Table'!$B:$B,0))),0)</f>
        <v>54492</v>
      </c>
      <c r="J2222" s="23">
        <f>ROUND(IF($A2222 ='Inflation Constants Table'!$E$1,G2222,G2222*(_xlfn.XLOOKUP($A2222,'Inflation Constants Table'!$A:$A,'Inflation Constants Table'!$B:$B,0))),0)</f>
        <v>54492</v>
      </c>
      <c r="K2222" s="19">
        <f t="shared" si="104"/>
        <v>0</v>
      </c>
      <c r="L2222" s="73">
        <f>_xlfn.XLOOKUP(A2222,'SAPD GF as Pct of COSA GF'!A:A,'SAPD GF as Pct of COSA GF'!C:C)</f>
        <v>1561144617</v>
      </c>
      <c r="M2222" s="19">
        <f t="shared" si="105"/>
        <v>3.4905158309238174E-5</v>
      </c>
    </row>
    <row r="2223" spans="1:13">
      <c r="A2223">
        <v>2022</v>
      </c>
      <c r="B2223" t="s">
        <v>238</v>
      </c>
      <c r="C2223" t="s">
        <v>130</v>
      </c>
      <c r="D2223" s="25" t="s">
        <v>241</v>
      </c>
      <c r="F2223" s="65">
        <v>60000</v>
      </c>
      <c r="G2223" s="65">
        <f t="shared" si="103"/>
        <v>60000</v>
      </c>
      <c r="H2223" s="23">
        <f>ROUND(IF($A2223 ='Inflation Constants Table'!$E$1,E2223,E2223*(_xlfn.XLOOKUP($A2223,'Inflation Constants Table'!$A:$A,'Inflation Constants Table'!$B:$B,0))),0)</f>
        <v>0</v>
      </c>
      <c r="I2223" s="23">
        <f>ROUND(IF($A2223 ='Inflation Constants Table'!$E$1,F2223,F2223*(_xlfn.XLOOKUP($A2223,'Inflation Constants Table'!$A:$A,'Inflation Constants Table'!$B:$B,0))),0)</f>
        <v>69000</v>
      </c>
      <c r="J2223" s="23">
        <f>ROUND(IF($A2223 ='Inflation Constants Table'!$E$1,G2223,G2223*(_xlfn.XLOOKUP($A2223,'Inflation Constants Table'!$A:$A,'Inflation Constants Table'!$B:$B,0))),0)</f>
        <v>69000</v>
      </c>
      <c r="K2223" s="19">
        <f t="shared" si="104"/>
        <v>0</v>
      </c>
      <c r="L2223" s="73">
        <f>_xlfn.XLOOKUP(A2223,'SAPD GF as Pct of COSA GF'!A:A,'SAPD GF as Pct of COSA GF'!C:C)</f>
        <v>1561144617</v>
      </c>
      <c r="M2223" s="19">
        <f t="shared" si="105"/>
        <v>4.4198339634027641E-5</v>
      </c>
    </row>
    <row r="2224" spans="1:13">
      <c r="A2224">
        <v>2022</v>
      </c>
      <c r="B2224" t="s">
        <v>238</v>
      </c>
      <c r="C2224" t="s">
        <v>199</v>
      </c>
      <c r="D2224" s="25" t="s">
        <v>227</v>
      </c>
      <c r="F2224" s="65">
        <v>0</v>
      </c>
      <c r="G2224" s="65">
        <f t="shared" si="103"/>
        <v>0</v>
      </c>
      <c r="H2224" s="23">
        <f>ROUND(IF($A2224 ='Inflation Constants Table'!$E$1,E2224,E2224*(_xlfn.XLOOKUP($A2224,'Inflation Constants Table'!$A:$A,'Inflation Constants Table'!$B:$B,0))),0)</f>
        <v>0</v>
      </c>
      <c r="I2224" s="23">
        <f>ROUND(IF($A2224 ='Inflation Constants Table'!$E$1,F2224,F2224*(_xlfn.XLOOKUP($A2224,'Inflation Constants Table'!$A:$A,'Inflation Constants Table'!$B:$B,0))),0)</f>
        <v>0</v>
      </c>
      <c r="J2224" s="23">
        <f>ROUND(IF($A2224 ='Inflation Constants Table'!$E$1,G2224,G2224*(_xlfn.XLOOKUP($A2224,'Inflation Constants Table'!$A:$A,'Inflation Constants Table'!$B:$B,0))),0)</f>
        <v>0</v>
      </c>
      <c r="K2224" s="19">
        <f t="shared" si="104"/>
        <v>0</v>
      </c>
      <c r="L2224" s="73">
        <f>_xlfn.XLOOKUP(A2224,'SAPD GF as Pct of COSA GF'!A:A,'SAPD GF as Pct of COSA GF'!C:C)</f>
        <v>1561144617</v>
      </c>
      <c r="M2224" s="19">
        <f t="shared" si="105"/>
        <v>0</v>
      </c>
    </row>
    <row r="2225" spans="1:13">
      <c r="A2225">
        <v>2022</v>
      </c>
      <c r="B2225" t="s">
        <v>238</v>
      </c>
      <c r="C2225" t="s">
        <v>177</v>
      </c>
      <c r="D2225" s="25" t="s">
        <v>182</v>
      </c>
      <c r="F2225" s="65">
        <v>1040</v>
      </c>
      <c r="G2225" s="65">
        <f t="shared" si="103"/>
        <v>1040</v>
      </c>
      <c r="H2225" s="23">
        <f>ROUND(IF($A2225 ='Inflation Constants Table'!$E$1,E2225,E2225*(_xlfn.XLOOKUP($A2225,'Inflation Constants Table'!$A:$A,'Inflation Constants Table'!$B:$B,0))),0)</f>
        <v>0</v>
      </c>
      <c r="I2225" s="23">
        <f>ROUND(IF($A2225 ='Inflation Constants Table'!$E$1,F2225,F2225*(_xlfn.XLOOKUP($A2225,'Inflation Constants Table'!$A:$A,'Inflation Constants Table'!$B:$B,0))),0)</f>
        <v>1196</v>
      </c>
      <c r="J2225" s="23">
        <f>ROUND(IF($A2225 ='Inflation Constants Table'!$E$1,G2225,G2225*(_xlfn.XLOOKUP($A2225,'Inflation Constants Table'!$A:$A,'Inflation Constants Table'!$B:$B,0))),0)</f>
        <v>1196</v>
      </c>
      <c r="K2225" s="19">
        <f t="shared" si="104"/>
        <v>0</v>
      </c>
      <c r="L2225" s="73">
        <f>_xlfn.XLOOKUP(A2225,'SAPD GF as Pct of COSA GF'!A:A,'SAPD GF as Pct of COSA GF'!C:C)</f>
        <v>1561144617</v>
      </c>
      <c r="M2225" s="19">
        <f t="shared" si="105"/>
        <v>7.6610455365647908E-7</v>
      </c>
    </row>
    <row r="2226" spans="1:13">
      <c r="A2226">
        <v>2022</v>
      </c>
      <c r="B2226" t="s">
        <v>238</v>
      </c>
      <c r="C2226" t="s">
        <v>159</v>
      </c>
      <c r="D2226" s="25" t="s">
        <v>166</v>
      </c>
      <c r="F2226" s="65">
        <v>0</v>
      </c>
      <c r="G2226" s="65">
        <f t="shared" si="103"/>
        <v>0</v>
      </c>
      <c r="H2226" s="23">
        <f>ROUND(IF($A2226 ='Inflation Constants Table'!$E$1,E2226,E2226*(_xlfn.XLOOKUP($A2226,'Inflation Constants Table'!$A:$A,'Inflation Constants Table'!$B:$B,0))),0)</f>
        <v>0</v>
      </c>
      <c r="I2226" s="23">
        <f>ROUND(IF($A2226 ='Inflation Constants Table'!$E$1,F2226,F2226*(_xlfn.XLOOKUP($A2226,'Inflation Constants Table'!$A:$A,'Inflation Constants Table'!$B:$B,0))),0)</f>
        <v>0</v>
      </c>
      <c r="J2226" s="23">
        <f>ROUND(IF($A2226 ='Inflation Constants Table'!$E$1,G2226,G2226*(_xlfn.XLOOKUP($A2226,'Inflation Constants Table'!$A:$A,'Inflation Constants Table'!$B:$B,0))),0)</f>
        <v>0</v>
      </c>
      <c r="K2226" s="19">
        <f t="shared" si="104"/>
        <v>0</v>
      </c>
      <c r="L2226" s="73">
        <f>_xlfn.XLOOKUP(A2226,'SAPD GF as Pct of COSA GF'!A:A,'SAPD GF as Pct of COSA GF'!C:C)</f>
        <v>1561144617</v>
      </c>
      <c r="M2226" s="19">
        <f t="shared" si="105"/>
        <v>0</v>
      </c>
    </row>
    <row r="2227" spans="1:13">
      <c r="A2227">
        <v>2022</v>
      </c>
      <c r="B2227" t="s">
        <v>238</v>
      </c>
      <c r="C2227" t="s">
        <v>159</v>
      </c>
      <c r="D2227" s="25" t="s">
        <v>210</v>
      </c>
      <c r="F2227" s="65">
        <v>0</v>
      </c>
      <c r="G2227" s="65">
        <f t="shared" si="103"/>
        <v>0</v>
      </c>
      <c r="H2227" s="23">
        <f>ROUND(IF($A2227 ='Inflation Constants Table'!$E$1,E2227,E2227*(_xlfn.XLOOKUP($A2227,'Inflation Constants Table'!$A:$A,'Inflation Constants Table'!$B:$B,0))),0)</f>
        <v>0</v>
      </c>
      <c r="I2227" s="23">
        <f>ROUND(IF($A2227 ='Inflation Constants Table'!$E$1,F2227,F2227*(_xlfn.XLOOKUP($A2227,'Inflation Constants Table'!$A:$A,'Inflation Constants Table'!$B:$B,0))),0)</f>
        <v>0</v>
      </c>
      <c r="J2227" s="23">
        <f>ROUND(IF($A2227 ='Inflation Constants Table'!$E$1,G2227,G2227*(_xlfn.XLOOKUP($A2227,'Inflation Constants Table'!$A:$A,'Inflation Constants Table'!$B:$B,0))),0)</f>
        <v>0</v>
      </c>
      <c r="K2227" s="19">
        <f t="shared" si="104"/>
        <v>0</v>
      </c>
      <c r="L2227" s="73">
        <f>_xlfn.XLOOKUP(A2227,'SAPD GF as Pct of COSA GF'!A:A,'SAPD GF as Pct of COSA GF'!C:C)</f>
        <v>1561144617</v>
      </c>
      <c r="M2227" s="19">
        <f t="shared" si="105"/>
        <v>0</v>
      </c>
    </row>
    <row r="2228" spans="1:13">
      <c r="A2228">
        <v>2022</v>
      </c>
      <c r="B2228" t="s">
        <v>238</v>
      </c>
      <c r="C2228" t="s">
        <v>130</v>
      </c>
      <c r="D2228" s="25" t="s">
        <v>137</v>
      </c>
      <c r="F2228" s="65">
        <v>1250</v>
      </c>
      <c r="G2228" s="65">
        <f t="shared" si="103"/>
        <v>1250</v>
      </c>
      <c r="H2228" s="23">
        <f>ROUND(IF($A2228 ='Inflation Constants Table'!$E$1,E2228,E2228*(_xlfn.XLOOKUP($A2228,'Inflation Constants Table'!$A:$A,'Inflation Constants Table'!$B:$B,0))),0)</f>
        <v>0</v>
      </c>
      <c r="I2228" s="23">
        <f>ROUND(IF($A2228 ='Inflation Constants Table'!$E$1,F2228,F2228*(_xlfn.XLOOKUP($A2228,'Inflation Constants Table'!$A:$A,'Inflation Constants Table'!$B:$B,0))),0)</f>
        <v>1438</v>
      </c>
      <c r="J2228" s="23">
        <f>ROUND(IF($A2228 ='Inflation Constants Table'!$E$1,G2228,G2228*(_xlfn.XLOOKUP($A2228,'Inflation Constants Table'!$A:$A,'Inflation Constants Table'!$B:$B,0))),0)</f>
        <v>1438</v>
      </c>
      <c r="K2228" s="19">
        <f t="shared" si="104"/>
        <v>0</v>
      </c>
      <c r="L2228" s="73">
        <f>_xlfn.XLOOKUP(A2228,'SAPD GF as Pct of COSA GF'!A:A,'SAPD GF as Pct of COSA GF'!C:C)</f>
        <v>1561144617</v>
      </c>
      <c r="M2228" s="19">
        <f t="shared" si="105"/>
        <v>9.2111902019901084E-7</v>
      </c>
    </row>
    <row r="2229" spans="1:13">
      <c r="A2229">
        <v>2022</v>
      </c>
      <c r="B2229" t="s">
        <v>238</v>
      </c>
      <c r="C2229" t="s">
        <v>130</v>
      </c>
      <c r="D2229" s="25" t="s">
        <v>131</v>
      </c>
      <c r="F2229" s="65">
        <v>5000</v>
      </c>
      <c r="G2229" s="65">
        <f t="shared" si="103"/>
        <v>5000</v>
      </c>
      <c r="H2229" s="23">
        <f>ROUND(IF($A2229 ='Inflation Constants Table'!$E$1,E2229,E2229*(_xlfn.XLOOKUP($A2229,'Inflation Constants Table'!$A:$A,'Inflation Constants Table'!$B:$B,0))),0)</f>
        <v>0</v>
      </c>
      <c r="I2229" s="23">
        <f>ROUND(IF($A2229 ='Inflation Constants Table'!$E$1,F2229,F2229*(_xlfn.XLOOKUP($A2229,'Inflation Constants Table'!$A:$A,'Inflation Constants Table'!$B:$B,0))),0)</f>
        <v>5750</v>
      </c>
      <c r="J2229" s="23">
        <f>ROUND(IF($A2229 ='Inflation Constants Table'!$E$1,G2229,G2229*(_xlfn.XLOOKUP($A2229,'Inflation Constants Table'!$A:$A,'Inflation Constants Table'!$B:$B,0))),0)</f>
        <v>5750</v>
      </c>
      <c r="K2229" s="19">
        <f t="shared" si="104"/>
        <v>0</v>
      </c>
      <c r="L2229" s="73">
        <f>_xlfn.XLOOKUP(A2229,'SAPD GF as Pct of COSA GF'!A:A,'SAPD GF as Pct of COSA GF'!C:C)</f>
        <v>1561144617</v>
      </c>
      <c r="M2229" s="19">
        <f t="shared" si="105"/>
        <v>3.6831949695023033E-6</v>
      </c>
    </row>
    <row r="2230" spans="1:13">
      <c r="A2230">
        <v>2022</v>
      </c>
      <c r="B2230" t="s">
        <v>238</v>
      </c>
      <c r="C2230" t="s">
        <v>130</v>
      </c>
      <c r="D2230" s="25" t="s">
        <v>132</v>
      </c>
      <c r="F2230" s="65">
        <v>277500</v>
      </c>
      <c r="G2230" s="65">
        <f t="shared" si="103"/>
        <v>277500</v>
      </c>
      <c r="H2230" s="23">
        <f>ROUND(IF($A2230 ='Inflation Constants Table'!$E$1,E2230,E2230*(_xlfn.XLOOKUP($A2230,'Inflation Constants Table'!$A:$A,'Inflation Constants Table'!$B:$B,0))),0)</f>
        <v>0</v>
      </c>
      <c r="I2230" s="23">
        <f>ROUND(IF($A2230 ='Inflation Constants Table'!$E$1,F2230,F2230*(_xlfn.XLOOKUP($A2230,'Inflation Constants Table'!$A:$A,'Inflation Constants Table'!$B:$B,0))),0)</f>
        <v>319125</v>
      </c>
      <c r="J2230" s="23">
        <f>ROUND(IF($A2230 ='Inflation Constants Table'!$E$1,G2230,G2230*(_xlfn.XLOOKUP($A2230,'Inflation Constants Table'!$A:$A,'Inflation Constants Table'!$B:$B,0))),0)</f>
        <v>319125</v>
      </c>
      <c r="K2230" s="19">
        <f t="shared" si="104"/>
        <v>0</v>
      </c>
      <c r="L2230" s="73">
        <f>_xlfn.XLOOKUP(A2230,'SAPD GF as Pct of COSA GF'!A:A,'SAPD GF as Pct of COSA GF'!C:C)</f>
        <v>1561144617</v>
      </c>
      <c r="M2230" s="19">
        <f t="shared" si="105"/>
        <v>2.0441732080737785E-4</v>
      </c>
    </row>
    <row r="2231" spans="1:13">
      <c r="A2231">
        <v>2022</v>
      </c>
      <c r="B2231" t="s">
        <v>238</v>
      </c>
      <c r="C2231" t="s">
        <v>177</v>
      </c>
      <c r="D2231" s="25" t="s">
        <v>185</v>
      </c>
      <c r="F2231" s="65">
        <v>0</v>
      </c>
      <c r="G2231" s="65">
        <f t="shared" si="103"/>
        <v>0</v>
      </c>
      <c r="H2231" s="23">
        <f>ROUND(IF($A2231 ='Inflation Constants Table'!$E$1,E2231,E2231*(_xlfn.XLOOKUP($A2231,'Inflation Constants Table'!$A:$A,'Inflation Constants Table'!$B:$B,0))),0)</f>
        <v>0</v>
      </c>
      <c r="I2231" s="23">
        <f>ROUND(IF($A2231 ='Inflation Constants Table'!$E$1,F2231,F2231*(_xlfn.XLOOKUP($A2231,'Inflation Constants Table'!$A:$A,'Inflation Constants Table'!$B:$B,0))),0)</f>
        <v>0</v>
      </c>
      <c r="J2231" s="23">
        <f>ROUND(IF($A2231 ='Inflation Constants Table'!$E$1,G2231,G2231*(_xlfn.XLOOKUP($A2231,'Inflation Constants Table'!$A:$A,'Inflation Constants Table'!$B:$B,0))),0)</f>
        <v>0</v>
      </c>
      <c r="K2231" s="19">
        <f t="shared" si="104"/>
        <v>0</v>
      </c>
      <c r="L2231" s="73">
        <f>_xlfn.XLOOKUP(A2231,'SAPD GF as Pct of COSA GF'!A:A,'SAPD GF as Pct of COSA GF'!C:C)</f>
        <v>1561144617</v>
      </c>
      <c r="M2231" s="19">
        <f t="shared" si="105"/>
        <v>0</v>
      </c>
    </row>
    <row r="2232" spans="1:13">
      <c r="A2232">
        <v>2022</v>
      </c>
      <c r="B2232" t="s">
        <v>238</v>
      </c>
      <c r="C2232" t="s">
        <v>199</v>
      </c>
      <c r="D2232" s="25" t="s">
        <v>228</v>
      </c>
      <c r="F2232" s="65">
        <v>26000</v>
      </c>
      <c r="G2232" s="65">
        <f t="shared" si="103"/>
        <v>26000</v>
      </c>
      <c r="H2232" s="23">
        <f>ROUND(IF($A2232 ='Inflation Constants Table'!$E$1,E2232,E2232*(_xlfn.XLOOKUP($A2232,'Inflation Constants Table'!$A:$A,'Inflation Constants Table'!$B:$B,0))),0)</f>
        <v>0</v>
      </c>
      <c r="I2232" s="23">
        <f>ROUND(IF($A2232 ='Inflation Constants Table'!$E$1,F2232,F2232*(_xlfn.XLOOKUP($A2232,'Inflation Constants Table'!$A:$A,'Inflation Constants Table'!$B:$B,0))),0)</f>
        <v>29900</v>
      </c>
      <c r="J2232" s="23">
        <f>ROUND(IF($A2232 ='Inflation Constants Table'!$E$1,G2232,G2232*(_xlfn.XLOOKUP($A2232,'Inflation Constants Table'!$A:$A,'Inflation Constants Table'!$B:$B,0))),0)</f>
        <v>29900</v>
      </c>
      <c r="K2232" s="19">
        <f t="shared" si="104"/>
        <v>0</v>
      </c>
      <c r="L2232" s="73">
        <f>_xlfn.XLOOKUP(A2232,'SAPD GF as Pct of COSA GF'!A:A,'SAPD GF as Pct of COSA GF'!C:C)</f>
        <v>1561144617</v>
      </c>
      <c r="M2232" s="19">
        <f t="shared" si="105"/>
        <v>1.9152613841411978E-5</v>
      </c>
    </row>
    <row r="2233" spans="1:13">
      <c r="A2233">
        <v>2022</v>
      </c>
      <c r="B2233" t="s">
        <v>238</v>
      </c>
      <c r="C2233" t="s">
        <v>159</v>
      </c>
      <c r="D2233" s="25" t="s">
        <v>163</v>
      </c>
      <c r="F2233" s="65">
        <v>0</v>
      </c>
      <c r="G2233" s="65">
        <f t="shared" si="103"/>
        <v>0</v>
      </c>
      <c r="H2233" s="23">
        <f>ROUND(IF($A2233 ='Inflation Constants Table'!$E$1,E2233,E2233*(_xlfn.XLOOKUP($A2233,'Inflation Constants Table'!$A:$A,'Inflation Constants Table'!$B:$B,0))),0)</f>
        <v>0</v>
      </c>
      <c r="I2233" s="23">
        <f>ROUND(IF($A2233 ='Inflation Constants Table'!$E$1,F2233,F2233*(_xlfn.XLOOKUP($A2233,'Inflation Constants Table'!$A:$A,'Inflation Constants Table'!$B:$B,0))),0)</f>
        <v>0</v>
      </c>
      <c r="J2233" s="23">
        <f>ROUND(IF($A2233 ='Inflation Constants Table'!$E$1,G2233,G2233*(_xlfn.XLOOKUP($A2233,'Inflation Constants Table'!$A:$A,'Inflation Constants Table'!$B:$B,0))),0)</f>
        <v>0</v>
      </c>
      <c r="K2233" s="19">
        <f t="shared" si="104"/>
        <v>0</v>
      </c>
      <c r="L2233" s="73">
        <f>_xlfn.XLOOKUP(A2233,'SAPD GF as Pct of COSA GF'!A:A,'SAPD GF as Pct of COSA GF'!C:C)</f>
        <v>1561144617</v>
      </c>
      <c r="M2233" s="19">
        <f t="shared" si="105"/>
        <v>0</v>
      </c>
    </row>
    <row r="2234" spans="1:13">
      <c r="A2234">
        <v>2022</v>
      </c>
      <c r="B2234" t="s">
        <v>238</v>
      </c>
      <c r="C2234" t="s">
        <v>159</v>
      </c>
      <c r="D2234" s="25" t="s">
        <v>161</v>
      </c>
      <c r="F2234" s="65">
        <v>16054</v>
      </c>
      <c r="G2234" s="65">
        <f t="shared" si="103"/>
        <v>16054</v>
      </c>
      <c r="H2234" s="23">
        <f>ROUND(IF($A2234 ='Inflation Constants Table'!$E$1,E2234,E2234*(_xlfn.XLOOKUP($A2234,'Inflation Constants Table'!$A:$A,'Inflation Constants Table'!$B:$B,0))),0)</f>
        <v>0</v>
      </c>
      <c r="I2234" s="23">
        <f>ROUND(IF($A2234 ='Inflation Constants Table'!$E$1,F2234,F2234*(_xlfn.XLOOKUP($A2234,'Inflation Constants Table'!$A:$A,'Inflation Constants Table'!$B:$B,0))),0)</f>
        <v>18462</v>
      </c>
      <c r="J2234" s="23">
        <f>ROUND(IF($A2234 ='Inflation Constants Table'!$E$1,G2234,G2234*(_xlfn.XLOOKUP($A2234,'Inflation Constants Table'!$A:$A,'Inflation Constants Table'!$B:$B,0))),0)</f>
        <v>18462</v>
      </c>
      <c r="K2234" s="19">
        <f t="shared" si="104"/>
        <v>0</v>
      </c>
      <c r="L2234" s="73">
        <f>_xlfn.XLOOKUP(A2234,'SAPD GF as Pct of COSA GF'!A:A,'SAPD GF as Pct of COSA GF'!C:C)</f>
        <v>1561144617</v>
      </c>
      <c r="M2234" s="19">
        <f t="shared" si="105"/>
        <v>1.1825938352513309E-5</v>
      </c>
    </row>
    <row r="2235" spans="1:13">
      <c r="A2235">
        <v>2022</v>
      </c>
      <c r="B2235" t="s">
        <v>238</v>
      </c>
      <c r="C2235" t="s">
        <v>130</v>
      </c>
      <c r="D2235" s="25" t="s">
        <v>146</v>
      </c>
      <c r="F2235" s="65">
        <v>0</v>
      </c>
      <c r="G2235" s="65">
        <f t="shared" si="103"/>
        <v>0</v>
      </c>
      <c r="H2235" s="23">
        <f>ROUND(IF($A2235 ='Inflation Constants Table'!$E$1,E2235,E2235*(_xlfn.XLOOKUP($A2235,'Inflation Constants Table'!$A:$A,'Inflation Constants Table'!$B:$B,0))),0)</f>
        <v>0</v>
      </c>
      <c r="I2235" s="23">
        <f>ROUND(IF($A2235 ='Inflation Constants Table'!$E$1,F2235,F2235*(_xlfn.XLOOKUP($A2235,'Inflation Constants Table'!$A:$A,'Inflation Constants Table'!$B:$B,0))),0)</f>
        <v>0</v>
      </c>
      <c r="J2235" s="23">
        <f>ROUND(IF($A2235 ='Inflation Constants Table'!$E$1,G2235,G2235*(_xlfn.XLOOKUP($A2235,'Inflation Constants Table'!$A:$A,'Inflation Constants Table'!$B:$B,0))),0)</f>
        <v>0</v>
      </c>
      <c r="K2235" s="19">
        <f t="shared" si="104"/>
        <v>0</v>
      </c>
      <c r="L2235" s="73">
        <f>_xlfn.XLOOKUP(A2235,'SAPD GF as Pct of COSA GF'!A:A,'SAPD GF as Pct of COSA GF'!C:C)</f>
        <v>1561144617</v>
      </c>
      <c r="M2235" s="19">
        <f t="shared" si="105"/>
        <v>0</v>
      </c>
    </row>
    <row r="2236" spans="1:13">
      <c r="A2236">
        <v>2022</v>
      </c>
      <c r="B2236" t="s">
        <v>238</v>
      </c>
      <c r="C2236" t="s">
        <v>130</v>
      </c>
      <c r="D2236" s="25" t="s">
        <v>145</v>
      </c>
      <c r="F2236" s="65">
        <v>7500</v>
      </c>
      <c r="G2236" s="65">
        <f t="shared" si="103"/>
        <v>7500</v>
      </c>
      <c r="H2236" s="23">
        <f>ROUND(IF($A2236 ='Inflation Constants Table'!$E$1,E2236,E2236*(_xlfn.XLOOKUP($A2236,'Inflation Constants Table'!$A:$A,'Inflation Constants Table'!$B:$B,0))),0)</f>
        <v>0</v>
      </c>
      <c r="I2236" s="23">
        <f>ROUND(IF($A2236 ='Inflation Constants Table'!$E$1,F2236,F2236*(_xlfn.XLOOKUP($A2236,'Inflation Constants Table'!$A:$A,'Inflation Constants Table'!$B:$B,0))),0)</f>
        <v>8625</v>
      </c>
      <c r="J2236" s="23">
        <f>ROUND(IF($A2236 ='Inflation Constants Table'!$E$1,G2236,G2236*(_xlfn.XLOOKUP($A2236,'Inflation Constants Table'!$A:$A,'Inflation Constants Table'!$B:$B,0))),0)</f>
        <v>8625</v>
      </c>
      <c r="K2236" s="19">
        <f t="shared" si="104"/>
        <v>0</v>
      </c>
      <c r="L2236" s="73">
        <f>_xlfn.XLOOKUP(A2236,'SAPD GF as Pct of COSA GF'!A:A,'SAPD GF as Pct of COSA GF'!C:C)</f>
        <v>1561144617</v>
      </c>
      <c r="M2236" s="19">
        <f t="shared" si="105"/>
        <v>5.5247924542534551E-6</v>
      </c>
    </row>
    <row r="2237" spans="1:13">
      <c r="A2237">
        <v>2022</v>
      </c>
      <c r="B2237" t="s">
        <v>238</v>
      </c>
      <c r="C2237" t="s">
        <v>130</v>
      </c>
      <c r="D2237" s="25" t="s">
        <v>150</v>
      </c>
      <c r="F2237" s="65">
        <v>20500</v>
      </c>
      <c r="G2237" s="65">
        <f t="shared" si="103"/>
        <v>20500</v>
      </c>
      <c r="H2237" s="23">
        <f>ROUND(IF($A2237 ='Inflation Constants Table'!$E$1,E2237,E2237*(_xlfn.XLOOKUP($A2237,'Inflation Constants Table'!$A:$A,'Inflation Constants Table'!$B:$B,0))),0)</f>
        <v>0</v>
      </c>
      <c r="I2237" s="23">
        <f>ROUND(IF($A2237 ='Inflation Constants Table'!$E$1,F2237,F2237*(_xlfn.XLOOKUP($A2237,'Inflation Constants Table'!$A:$A,'Inflation Constants Table'!$B:$B,0))),0)</f>
        <v>23575</v>
      </c>
      <c r="J2237" s="23">
        <f>ROUND(IF($A2237 ='Inflation Constants Table'!$E$1,G2237,G2237*(_xlfn.XLOOKUP($A2237,'Inflation Constants Table'!$A:$A,'Inflation Constants Table'!$B:$B,0))),0)</f>
        <v>23575</v>
      </c>
      <c r="K2237" s="19">
        <f t="shared" si="104"/>
        <v>0</v>
      </c>
      <c r="L2237" s="73">
        <f>_xlfn.XLOOKUP(A2237,'SAPD GF as Pct of COSA GF'!A:A,'SAPD GF as Pct of COSA GF'!C:C)</f>
        <v>1561144617</v>
      </c>
      <c r="M2237" s="19">
        <f t="shared" si="105"/>
        <v>1.5101099374959443E-5</v>
      </c>
    </row>
    <row r="2238" spans="1:13">
      <c r="A2238">
        <v>2022</v>
      </c>
      <c r="B2238" t="s">
        <v>238</v>
      </c>
      <c r="C2238" t="s">
        <v>177</v>
      </c>
      <c r="D2238" s="25" t="s">
        <v>186</v>
      </c>
      <c r="F2238" s="65">
        <v>36386</v>
      </c>
      <c r="G2238" s="65">
        <f t="shared" si="103"/>
        <v>36386</v>
      </c>
      <c r="H2238" s="23">
        <f>ROUND(IF($A2238 ='Inflation Constants Table'!$E$1,E2238,E2238*(_xlfn.XLOOKUP($A2238,'Inflation Constants Table'!$A:$A,'Inflation Constants Table'!$B:$B,0))),0)</f>
        <v>0</v>
      </c>
      <c r="I2238" s="23">
        <f>ROUND(IF($A2238 ='Inflation Constants Table'!$E$1,F2238,F2238*(_xlfn.XLOOKUP($A2238,'Inflation Constants Table'!$A:$A,'Inflation Constants Table'!$B:$B,0))),0)</f>
        <v>41844</v>
      </c>
      <c r="J2238" s="23">
        <f>ROUND(IF($A2238 ='Inflation Constants Table'!$E$1,G2238,G2238*(_xlfn.XLOOKUP($A2238,'Inflation Constants Table'!$A:$A,'Inflation Constants Table'!$B:$B,0))),0)</f>
        <v>41844</v>
      </c>
      <c r="K2238" s="19">
        <f t="shared" si="104"/>
        <v>0</v>
      </c>
      <c r="L2238" s="73">
        <f>_xlfn.XLOOKUP(A2238,'SAPD GF as Pct of COSA GF'!A:A,'SAPD GF as Pct of COSA GF'!C:C)</f>
        <v>1561144617</v>
      </c>
      <c r="M2238" s="19">
        <f t="shared" si="105"/>
        <v>2.6803410487626848E-5</v>
      </c>
    </row>
    <row r="2239" spans="1:13">
      <c r="A2239">
        <v>2022</v>
      </c>
      <c r="B2239" t="s">
        <v>238</v>
      </c>
      <c r="C2239" t="s">
        <v>159</v>
      </c>
      <c r="D2239" s="25" t="s">
        <v>164</v>
      </c>
      <c r="F2239" s="65">
        <v>2000</v>
      </c>
      <c r="G2239" s="65">
        <f t="shared" si="103"/>
        <v>2000</v>
      </c>
      <c r="H2239" s="23">
        <f>ROUND(IF($A2239 ='Inflation Constants Table'!$E$1,E2239,E2239*(_xlfn.XLOOKUP($A2239,'Inflation Constants Table'!$A:$A,'Inflation Constants Table'!$B:$B,0))),0)</f>
        <v>0</v>
      </c>
      <c r="I2239" s="23">
        <f>ROUND(IF($A2239 ='Inflation Constants Table'!$E$1,F2239,F2239*(_xlfn.XLOOKUP($A2239,'Inflation Constants Table'!$A:$A,'Inflation Constants Table'!$B:$B,0))),0)</f>
        <v>2300</v>
      </c>
      <c r="J2239" s="23">
        <f>ROUND(IF($A2239 ='Inflation Constants Table'!$E$1,G2239,G2239*(_xlfn.XLOOKUP($A2239,'Inflation Constants Table'!$A:$A,'Inflation Constants Table'!$B:$B,0))),0)</f>
        <v>2300</v>
      </c>
      <c r="K2239" s="19">
        <f t="shared" si="104"/>
        <v>0</v>
      </c>
      <c r="L2239" s="73">
        <f>_xlfn.XLOOKUP(A2239,'SAPD GF as Pct of COSA GF'!A:A,'SAPD GF as Pct of COSA GF'!C:C)</f>
        <v>1561144617</v>
      </c>
      <c r="M2239" s="19">
        <f t="shared" si="105"/>
        <v>1.4732779878009213E-6</v>
      </c>
    </row>
    <row r="2240" spans="1:13">
      <c r="A2240">
        <v>2022</v>
      </c>
      <c r="B2240" t="s">
        <v>238</v>
      </c>
      <c r="C2240" t="s">
        <v>159</v>
      </c>
      <c r="D2240" s="25" t="s">
        <v>175</v>
      </c>
      <c r="F2240" s="65">
        <v>0</v>
      </c>
      <c r="G2240" s="65">
        <f t="shared" si="103"/>
        <v>0</v>
      </c>
      <c r="H2240" s="23">
        <f>ROUND(IF($A2240 ='Inflation Constants Table'!$E$1,E2240,E2240*(_xlfn.XLOOKUP($A2240,'Inflation Constants Table'!$A:$A,'Inflation Constants Table'!$B:$B,0))),0)</f>
        <v>0</v>
      </c>
      <c r="I2240" s="23">
        <f>ROUND(IF($A2240 ='Inflation Constants Table'!$E$1,F2240,F2240*(_xlfn.XLOOKUP($A2240,'Inflation Constants Table'!$A:$A,'Inflation Constants Table'!$B:$B,0))),0)</f>
        <v>0</v>
      </c>
      <c r="J2240" s="23">
        <f>ROUND(IF($A2240 ='Inflation Constants Table'!$E$1,G2240,G2240*(_xlfn.XLOOKUP($A2240,'Inflation Constants Table'!$A:$A,'Inflation Constants Table'!$B:$B,0))),0)</f>
        <v>0</v>
      </c>
      <c r="K2240" s="19">
        <f t="shared" si="104"/>
        <v>0</v>
      </c>
      <c r="L2240" s="73">
        <f>_xlfn.XLOOKUP(A2240,'SAPD GF as Pct of COSA GF'!A:A,'SAPD GF as Pct of COSA GF'!C:C)</f>
        <v>1561144617</v>
      </c>
      <c r="M2240" s="19">
        <f t="shared" si="105"/>
        <v>0</v>
      </c>
    </row>
    <row r="2241" spans="1:13">
      <c r="A2241">
        <v>2022</v>
      </c>
      <c r="B2241" t="s">
        <v>238</v>
      </c>
      <c r="C2241" t="s">
        <v>90</v>
      </c>
      <c r="D2241" s="25" t="s">
        <v>93</v>
      </c>
      <c r="F2241" s="65">
        <v>104000</v>
      </c>
      <c r="G2241" s="65">
        <f t="shared" si="103"/>
        <v>104000</v>
      </c>
      <c r="H2241" s="23">
        <f>ROUND(IF($A2241 ='Inflation Constants Table'!$E$1,E2241,E2241*(_xlfn.XLOOKUP($A2241,'Inflation Constants Table'!$A:$A,'Inflation Constants Table'!$B:$B,0))),0)</f>
        <v>0</v>
      </c>
      <c r="I2241" s="23">
        <f>ROUND(IF($A2241 ='Inflation Constants Table'!$E$1,F2241,F2241*(_xlfn.XLOOKUP($A2241,'Inflation Constants Table'!$A:$A,'Inflation Constants Table'!$B:$B,0))),0)</f>
        <v>119600</v>
      </c>
      <c r="J2241" s="23">
        <f>ROUND(IF($A2241 ='Inflation Constants Table'!$E$1,G2241,G2241*(_xlfn.XLOOKUP($A2241,'Inflation Constants Table'!$A:$A,'Inflation Constants Table'!$B:$B,0))),0)</f>
        <v>119600</v>
      </c>
      <c r="K2241" s="19">
        <f t="shared" si="104"/>
        <v>0</v>
      </c>
      <c r="L2241" s="73">
        <f>_xlfn.XLOOKUP(A2241,'SAPD GF as Pct of COSA GF'!A:A,'SAPD GF as Pct of COSA GF'!C:C)</f>
        <v>1561144617</v>
      </c>
      <c r="M2241" s="19">
        <f t="shared" si="105"/>
        <v>7.6610455365647912E-5</v>
      </c>
    </row>
    <row r="2242" spans="1:13">
      <c r="A2242">
        <v>2022</v>
      </c>
      <c r="B2242" t="s">
        <v>238</v>
      </c>
      <c r="C2242" t="s">
        <v>177</v>
      </c>
      <c r="D2242" s="25" t="s">
        <v>180</v>
      </c>
      <c r="F2242" s="65">
        <v>0</v>
      </c>
      <c r="G2242" s="65">
        <f t="shared" si="103"/>
        <v>0</v>
      </c>
      <c r="H2242" s="23">
        <f>ROUND(IF($A2242 ='Inflation Constants Table'!$E$1,E2242,E2242*(_xlfn.XLOOKUP($A2242,'Inflation Constants Table'!$A:$A,'Inflation Constants Table'!$B:$B,0))),0)</f>
        <v>0</v>
      </c>
      <c r="I2242" s="23">
        <f>ROUND(IF($A2242 ='Inflation Constants Table'!$E$1,F2242,F2242*(_xlfn.XLOOKUP($A2242,'Inflation Constants Table'!$A:$A,'Inflation Constants Table'!$B:$B,0))),0)</f>
        <v>0</v>
      </c>
      <c r="J2242" s="23">
        <f>ROUND(IF($A2242 ='Inflation Constants Table'!$E$1,G2242,G2242*(_xlfn.XLOOKUP($A2242,'Inflation Constants Table'!$A:$A,'Inflation Constants Table'!$B:$B,0))),0)</f>
        <v>0</v>
      </c>
      <c r="K2242" s="19">
        <f t="shared" si="104"/>
        <v>0</v>
      </c>
      <c r="L2242" s="73">
        <f>_xlfn.XLOOKUP(A2242,'SAPD GF as Pct of COSA GF'!A:A,'SAPD GF as Pct of COSA GF'!C:C)</f>
        <v>1561144617</v>
      </c>
      <c r="M2242" s="19">
        <f t="shared" si="105"/>
        <v>0</v>
      </c>
    </row>
    <row r="2243" spans="1:13">
      <c r="A2243">
        <v>2022</v>
      </c>
      <c r="B2243" t="s">
        <v>238</v>
      </c>
      <c r="C2243" t="s">
        <v>177</v>
      </c>
      <c r="D2243" s="25" t="s">
        <v>198</v>
      </c>
      <c r="F2243" s="65">
        <v>2235</v>
      </c>
      <c r="G2243" s="65">
        <f t="shared" ref="G2243:G2306" si="106">E2243+F2243</f>
        <v>2235</v>
      </c>
      <c r="H2243" s="23">
        <f>ROUND(IF($A2243 ='Inflation Constants Table'!$E$1,E2243,E2243*(_xlfn.XLOOKUP($A2243,'Inflation Constants Table'!$A:$A,'Inflation Constants Table'!$B:$B,0))),0)</f>
        <v>0</v>
      </c>
      <c r="I2243" s="23">
        <f>ROUND(IF($A2243 ='Inflation Constants Table'!$E$1,F2243,F2243*(_xlfn.XLOOKUP($A2243,'Inflation Constants Table'!$A:$A,'Inflation Constants Table'!$B:$B,0))),0)</f>
        <v>2570</v>
      </c>
      <c r="J2243" s="23">
        <f>ROUND(IF($A2243 ='Inflation Constants Table'!$E$1,G2243,G2243*(_xlfn.XLOOKUP($A2243,'Inflation Constants Table'!$A:$A,'Inflation Constants Table'!$B:$B,0))),0)</f>
        <v>2570</v>
      </c>
      <c r="K2243" s="19">
        <f t="shared" ref="K2243:K2306" si="107">IF(J2243 = 0, 0, H2243/J2243)</f>
        <v>0</v>
      </c>
      <c r="L2243" s="73">
        <f>_xlfn.XLOOKUP(A2243,'SAPD GF as Pct of COSA GF'!A:A,'SAPD GF as Pct of COSA GF'!C:C)</f>
        <v>1561144617</v>
      </c>
      <c r="M2243" s="19">
        <f t="shared" ref="M2243:M2306" si="108">J2243/L2243</f>
        <v>1.6462280124558121E-6</v>
      </c>
    </row>
    <row r="2244" spans="1:13">
      <c r="A2244">
        <v>2022</v>
      </c>
      <c r="B2244" t="s">
        <v>238</v>
      </c>
      <c r="C2244" t="s">
        <v>130</v>
      </c>
      <c r="D2244" s="25" t="s">
        <v>148</v>
      </c>
      <c r="F2244" s="65">
        <v>45440</v>
      </c>
      <c r="G2244" s="65">
        <f t="shared" si="106"/>
        <v>45440</v>
      </c>
      <c r="H2244" s="23">
        <f>ROUND(IF($A2244 ='Inflation Constants Table'!$E$1,E2244,E2244*(_xlfn.XLOOKUP($A2244,'Inflation Constants Table'!$A:$A,'Inflation Constants Table'!$B:$B,0))),0)</f>
        <v>0</v>
      </c>
      <c r="I2244" s="23">
        <f>ROUND(IF($A2244 ='Inflation Constants Table'!$E$1,F2244,F2244*(_xlfn.XLOOKUP($A2244,'Inflation Constants Table'!$A:$A,'Inflation Constants Table'!$B:$B,0))),0)</f>
        <v>52256</v>
      </c>
      <c r="J2244" s="23">
        <f>ROUND(IF($A2244 ='Inflation Constants Table'!$E$1,G2244,G2244*(_xlfn.XLOOKUP($A2244,'Inflation Constants Table'!$A:$A,'Inflation Constants Table'!$B:$B,0))),0)</f>
        <v>52256</v>
      </c>
      <c r="K2244" s="19">
        <f t="shared" si="107"/>
        <v>0</v>
      </c>
      <c r="L2244" s="73">
        <f>_xlfn.XLOOKUP(A2244,'SAPD GF as Pct of COSA GF'!A:A,'SAPD GF as Pct of COSA GF'!C:C)</f>
        <v>1561144617</v>
      </c>
      <c r="M2244" s="19">
        <f t="shared" si="108"/>
        <v>3.3472875882836929E-5</v>
      </c>
    </row>
    <row r="2245" spans="1:13">
      <c r="A2245">
        <v>2022</v>
      </c>
      <c r="B2245" t="s">
        <v>238</v>
      </c>
      <c r="C2245" t="s">
        <v>130</v>
      </c>
      <c r="D2245" s="25" t="s">
        <v>155</v>
      </c>
      <c r="F2245" s="65">
        <v>1600</v>
      </c>
      <c r="G2245" s="65">
        <f t="shared" si="106"/>
        <v>1600</v>
      </c>
      <c r="H2245" s="23">
        <f>ROUND(IF($A2245 ='Inflation Constants Table'!$E$1,E2245,E2245*(_xlfn.XLOOKUP($A2245,'Inflation Constants Table'!$A:$A,'Inflation Constants Table'!$B:$B,0))),0)</f>
        <v>0</v>
      </c>
      <c r="I2245" s="23">
        <f>ROUND(IF($A2245 ='Inflation Constants Table'!$E$1,F2245,F2245*(_xlfn.XLOOKUP($A2245,'Inflation Constants Table'!$A:$A,'Inflation Constants Table'!$B:$B,0))),0)</f>
        <v>1840</v>
      </c>
      <c r="J2245" s="23">
        <f>ROUND(IF($A2245 ='Inflation Constants Table'!$E$1,G2245,G2245*(_xlfn.XLOOKUP($A2245,'Inflation Constants Table'!$A:$A,'Inflation Constants Table'!$B:$B,0))),0)</f>
        <v>1840</v>
      </c>
      <c r="K2245" s="19">
        <f t="shared" si="107"/>
        <v>0</v>
      </c>
      <c r="L2245" s="73">
        <f>_xlfn.XLOOKUP(A2245,'SAPD GF as Pct of COSA GF'!A:A,'SAPD GF as Pct of COSA GF'!C:C)</f>
        <v>1561144617</v>
      </c>
      <c r="M2245" s="19">
        <f t="shared" si="108"/>
        <v>1.1786223902407371E-6</v>
      </c>
    </row>
    <row r="2246" spans="1:13">
      <c r="A2246">
        <v>2022</v>
      </c>
      <c r="B2246" t="s">
        <v>238</v>
      </c>
      <c r="C2246" t="s">
        <v>130</v>
      </c>
      <c r="D2246" s="25" t="s">
        <v>142</v>
      </c>
      <c r="F2246" s="65">
        <v>176461</v>
      </c>
      <c r="G2246" s="65">
        <f t="shared" si="106"/>
        <v>176461</v>
      </c>
      <c r="H2246" s="23">
        <f>ROUND(IF($A2246 ='Inflation Constants Table'!$E$1,E2246,E2246*(_xlfn.XLOOKUP($A2246,'Inflation Constants Table'!$A:$A,'Inflation Constants Table'!$B:$B,0))),0)</f>
        <v>0</v>
      </c>
      <c r="I2246" s="23">
        <f>ROUND(IF($A2246 ='Inflation Constants Table'!$E$1,F2246,F2246*(_xlfn.XLOOKUP($A2246,'Inflation Constants Table'!$A:$A,'Inflation Constants Table'!$B:$B,0))),0)</f>
        <v>202930</v>
      </c>
      <c r="J2246" s="23">
        <f>ROUND(IF($A2246 ='Inflation Constants Table'!$E$1,G2246,G2246*(_xlfn.XLOOKUP($A2246,'Inflation Constants Table'!$A:$A,'Inflation Constants Table'!$B:$B,0))),0)</f>
        <v>202930</v>
      </c>
      <c r="K2246" s="19">
        <f t="shared" si="107"/>
        <v>0</v>
      </c>
      <c r="L2246" s="73">
        <f>_xlfn.XLOOKUP(A2246,'SAPD GF as Pct of COSA GF'!A:A,'SAPD GF as Pct of COSA GF'!C:C)</f>
        <v>1561144617</v>
      </c>
      <c r="M2246" s="19">
        <f t="shared" si="108"/>
        <v>1.2998795741932215E-4</v>
      </c>
    </row>
    <row r="2247" spans="1:13">
      <c r="A2247">
        <v>2022</v>
      </c>
      <c r="B2247" t="s">
        <v>238</v>
      </c>
      <c r="C2247" t="s">
        <v>159</v>
      </c>
      <c r="D2247" s="25" t="s">
        <v>172</v>
      </c>
      <c r="F2247" s="65">
        <v>90411</v>
      </c>
      <c r="G2247" s="65">
        <f t="shared" si="106"/>
        <v>90411</v>
      </c>
      <c r="H2247" s="23">
        <f>ROUND(IF($A2247 ='Inflation Constants Table'!$E$1,E2247,E2247*(_xlfn.XLOOKUP($A2247,'Inflation Constants Table'!$A:$A,'Inflation Constants Table'!$B:$B,0))),0)</f>
        <v>0</v>
      </c>
      <c r="I2247" s="23">
        <f>ROUND(IF($A2247 ='Inflation Constants Table'!$E$1,F2247,F2247*(_xlfn.XLOOKUP($A2247,'Inflation Constants Table'!$A:$A,'Inflation Constants Table'!$B:$B,0))),0)</f>
        <v>103973</v>
      </c>
      <c r="J2247" s="23">
        <f>ROUND(IF($A2247 ='Inflation Constants Table'!$E$1,G2247,G2247*(_xlfn.XLOOKUP($A2247,'Inflation Constants Table'!$A:$A,'Inflation Constants Table'!$B:$B,0))),0)</f>
        <v>103973</v>
      </c>
      <c r="K2247" s="19">
        <f t="shared" si="107"/>
        <v>0</v>
      </c>
      <c r="L2247" s="73">
        <f>_xlfn.XLOOKUP(A2247,'SAPD GF as Pct of COSA GF'!A:A,'SAPD GF as Pct of COSA GF'!C:C)</f>
        <v>1561144617</v>
      </c>
      <c r="M2247" s="19">
        <f t="shared" si="108"/>
        <v>6.6600492272010948E-5</v>
      </c>
    </row>
    <row r="2248" spans="1:13">
      <c r="A2248">
        <v>2022</v>
      </c>
      <c r="B2248" t="s">
        <v>238</v>
      </c>
      <c r="C2248" t="s">
        <v>130</v>
      </c>
      <c r="D2248" s="25" t="s">
        <v>156</v>
      </c>
      <c r="F2248" s="65">
        <v>23500</v>
      </c>
      <c r="G2248" s="65">
        <f t="shared" si="106"/>
        <v>23500</v>
      </c>
      <c r="H2248" s="23">
        <f>ROUND(IF($A2248 ='Inflation Constants Table'!$E$1,E2248,E2248*(_xlfn.XLOOKUP($A2248,'Inflation Constants Table'!$A:$A,'Inflation Constants Table'!$B:$B,0))),0)</f>
        <v>0</v>
      </c>
      <c r="I2248" s="23">
        <f>ROUND(IF($A2248 ='Inflation Constants Table'!$E$1,F2248,F2248*(_xlfn.XLOOKUP($A2248,'Inflation Constants Table'!$A:$A,'Inflation Constants Table'!$B:$B,0))),0)</f>
        <v>27025</v>
      </c>
      <c r="J2248" s="23">
        <f>ROUND(IF($A2248 ='Inflation Constants Table'!$E$1,G2248,G2248*(_xlfn.XLOOKUP($A2248,'Inflation Constants Table'!$A:$A,'Inflation Constants Table'!$B:$B,0))),0)</f>
        <v>27025</v>
      </c>
      <c r="K2248" s="19">
        <f t="shared" si="107"/>
        <v>0</v>
      </c>
      <c r="L2248" s="73">
        <f>_xlfn.XLOOKUP(A2248,'SAPD GF as Pct of COSA GF'!A:A,'SAPD GF as Pct of COSA GF'!C:C)</f>
        <v>1561144617</v>
      </c>
      <c r="M2248" s="19">
        <f t="shared" si="108"/>
        <v>1.7311016356660825E-5</v>
      </c>
    </row>
    <row r="2249" spans="1:13">
      <c r="A2249">
        <v>2022</v>
      </c>
      <c r="B2249" t="s">
        <v>238</v>
      </c>
      <c r="C2249" t="s">
        <v>177</v>
      </c>
      <c r="D2249" s="25" t="s">
        <v>184</v>
      </c>
      <c r="F2249" s="65">
        <v>3170</v>
      </c>
      <c r="G2249" s="65">
        <f t="shared" si="106"/>
        <v>3170</v>
      </c>
      <c r="H2249" s="23">
        <f>ROUND(IF($A2249 ='Inflation Constants Table'!$E$1,E2249,E2249*(_xlfn.XLOOKUP($A2249,'Inflation Constants Table'!$A:$A,'Inflation Constants Table'!$B:$B,0))),0)</f>
        <v>0</v>
      </c>
      <c r="I2249" s="23">
        <f>ROUND(IF($A2249 ='Inflation Constants Table'!$E$1,F2249,F2249*(_xlfn.XLOOKUP($A2249,'Inflation Constants Table'!$A:$A,'Inflation Constants Table'!$B:$B,0))),0)</f>
        <v>3646</v>
      </c>
      <c r="J2249" s="23">
        <f>ROUND(IF($A2249 ='Inflation Constants Table'!$E$1,G2249,G2249*(_xlfn.XLOOKUP($A2249,'Inflation Constants Table'!$A:$A,'Inflation Constants Table'!$B:$B,0))),0)</f>
        <v>3646</v>
      </c>
      <c r="K2249" s="19">
        <f t="shared" si="107"/>
        <v>0</v>
      </c>
      <c r="L2249" s="73">
        <f>_xlfn.XLOOKUP(A2249,'SAPD GF as Pct of COSA GF'!A:A,'SAPD GF as Pct of COSA GF'!C:C)</f>
        <v>1561144617</v>
      </c>
      <c r="M2249" s="19">
        <f t="shared" si="108"/>
        <v>2.3354658884878955E-6</v>
      </c>
    </row>
    <row r="2250" spans="1:13">
      <c r="A2250">
        <v>2023</v>
      </c>
      <c r="B2250" t="s">
        <v>238</v>
      </c>
      <c r="C2250" t="s">
        <v>130</v>
      </c>
      <c r="D2250" s="25" t="s">
        <v>138</v>
      </c>
      <c r="F2250" s="65">
        <v>0</v>
      </c>
      <c r="G2250" s="65">
        <f t="shared" si="106"/>
        <v>0</v>
      </c>
      <c r="H2250" s="23">
        <f>ROUND(IF($A2250 ='Inflation Constants Table'!$E$1,E2250,E2250*(_xlfn.XLOOKUP($A2250,'Inflation Constants Table'!$A:$A,'Inflation Constants Table'!$B:$B,0))),0)</f>
        <v>0</v>
      </c>
      <c r="I2250" s="23">
        <f>ROUND(IF($A2250 ='Inflation Constants Table'!$E$1,F2250,F2250*(_xlfn.XLOOKUP($A2250,'Inflation Constants Table'!$A:$A,'Inflation Constants Table'!$B:$B,0))),0)</f>
        <v>0</v>
      </c>
      <c r="J2250" s="23">
        <f>ROUND(IF($A2250 ='Inflation Constants Table'!$E$1,G2250,G2250*(_xlfn.XLOOKUP($A2250,'Inflation Constants Table'!$A:$A,'Inflation Constants Table'!$B:$B,0))),0)</f>
        <v>0</v>
      </c>
      <c r="K2250" s="19">
        <f t="shared" si="107"/>
        <v>0</v>
      </c>
      <c r="L2250" s="73">
        <f>_xlfn.XLOOKUP(A2250,'SAPD GF as Pct of COSA GF'!A:A,'SAPD GF as Pct of COSA GF'!C:C)</f>
        <v>1631636678</v>
      </c>
      <c r="M2250" s="19">
        <f t="shared" si="108"/>
        <v>0</v>
      </c>
    </row>
    <row r="2251" spans="1:13">
      <c r="A2251">
        <v>2023</v>
      </c>
      <c r="B2251" t="s">
        <v>238</v>
      </c>
      <c r="C2251" t="s">
        <v>159</v>
      </c>
      <c r="D2251" s="25" t="s">
        <v>173</v>
      </c>
      <c r="F2251" s="65">
        <v>0</v>
      </c>
      <c r="G2251" s="65">
        <f t="shared" si="106"/>
        <v>0</v>
      </c>
      <c r="H2251" s="23">
        <f>ROUND(IF($A2251 ='Inflation Constants Table'!$E$1,E2251,E2251*(_xlfn.XLOOKUP($A2251,'Inflation Constants Table'!$A:$A,'Inflation Constants Table'!$B:$B,0))),0)</f>
        <v>0</v>
      </c>
      <c r="I2251" s="23">
        <f>ROUND(IF($A2251 ='Inflation Constants Table'!$E$1,F2251,F2251*(_xlfn.XLOOKUP($A2251,'Inflation Constants Table'!$A:$A,'Inflation Constants Table'!$B:$B,0))),0)</f>
        <v>0</v>
      </c>
      <c r="J2251" s="23">
        <f>ROUND(IF($A2251 ='Inflation Constants Table'!$E$1,G2251,G2251*(_xlfn.XLOOKUP($A2251,'Inflation Constants Table'!$A:$A,'Inflation Constants Table'!$B:$B,0))),0)</f>
        <v>0</v>
      </c>
      <c r="K2251" s="19">
        <f t="shared" si="107"/>
        <v>0</v>
      </c>
      <c r="L2251" s="73">
        <f>_xlfn.XLOOKUP(A2251,'SAPD GF as Pct of COSA GF'!A:A,'SAPD GF as Pct of COSA GF'!C:C)</f>
        <v>1631636678</v>
      </c>
      <c r="M2251" s="19">
        <f t="shared" si="108"/>
        <v>0</v>
      </c>
    </row>
    <row r="2252" spans="1:13">
      <c r="A2252">
        <v>2023</v>
      </c>
      <c r="B2252" t="s">
        <v>238</v>
      </c>
      <c r="C2252" t="s">
        <v>177</v>
      </c>
      <c r="D2252" s="25" t="s">
        <v>189</v>
      </c>
      <c r="F2252" s="65">
        <v>3024</v>
      </c>
      <c r="G2252" s="65">
        <f t="shared" si="106"/>
        <v>3024</v>
      </c>
      <c r="H2252" s="23">
        <f>ROUND(IF($A2252 ='Inflation Constants Table'!$E$1,E2252,E2252*(_xlfn.XLOOKUP($A2252,'Inflation Constants Table'!$A:$A,'Inflation Constants Table'!$B:$B,0))),0)</f>
        <v>0</v>
      </c>
      <c r="I2252" s="23">
        <f>ROUND(IF($A2252 ='Inflation Constants Table'!$E$1,F2252,F2252*(_xlfn.XLOOKUP($A2252,'Inflation Constants Table'!$A:$A,'Inflation Constants Table'!$B:$B,0))),0)</f>
        <v>3266</v>
      </c>
      <c r="J2252" s="23">
        <f>ROUND(IF($A2252 ='Inflation Constants Table'!$E$1,G2252,G2252*(_xlfn.XLOOKUP($A2252,'Inflation Constants Table'!$A:$A,'Inflation Constants Table'!$B:$B,0))),0)</f>
        <v>3266</v>
      </c>
      <c r="K2252" s="19">
        <f t="shared" si="107"/>
        <v>0</v>
      </c>
      <c r="L2252" s="73">
        <f>_xlfn.XLOOKUP(A2252,'SAPD GF as Pct of COSA GF'!A:A,'SAPD GF as Pct of COSA GF'!C:C)</f>
        <v>1631636678</v>
      </c>
      <c r="M2252" s="19">
        <f t="shared" si="108"/>
        <v>2.0016711097738636E-6</v>
      </c>
    </row>
    <row r="2253" spans="1:13">
      <c r="A2253">
        <v>2023</v>
      </c>
      <c r="B2253" t="s">
        <v>238</v>
      </c>
      <c r="C2253" t="s">
        <v>130</v>
      </c>
      <c r="D2253" s="25" t="s">
        <v>239</v>
      </c>
      <c r="F2253" s="65">
        <v>22</v>
      </c>
      <c r="G2253" s="65">
        <f t="shared" si="106"/>
        <v>22</v>
      </c>
      <c r="H2253" s="23">
        <f>ROUND(IF($A2253 ='Inflation Constants Table'!$E$1,E2253,E2253*(_xlfn.XLOOKUP($A2253,'Inflation Constants Table'!$A:$A,'Inflation Constants Table'!$B:$B,0))),0)</f>
        <v>0</v>
      </c>
      <c r="I2253" s="23">
        <f>ROUND(IF($A2253 ='Inflation Constants Table'!$E$1,F2253,F2253*(_xlfn.XLOOKUP($A2253,'Inflation Constants Table'!$A:$A,'Inflation Constants Table'!$B:$B,0))),0)</f>
        <v>24</v>
      </c>
      <c r="J2253" s="23">
        <f>ROUND(IF($A2253 ='Inflation Constants Table'!$E$1,G2253,G2253*(_xlfn.XLOOKUP($A2253,'Inflation Constants Table'!$A:$A,'Inflation Constants Table'!$B:$B,0))),0)</f>
        <v>24</v>
      </c>
      <c r="K2253" s="19">
        <f t="shared" si="107"/>
        <v>0</v>
      </c>
      <c r="L2253" s="73">
        <f>_xlfn.XLOOKUP(A2253,'SAPD GF as Pct of COSA GF'!A:A,'SAPD GF as Pct of COSA GF'!C:C)</f>
        <v>1631636678</v>
      </c>
      <c r="M2253" s="19">
        <f t="shared" si="108"/>
        <v>1.4709156960983687E-8</v>
      </c>
    </row>
    <row r="2254" spans="1:13">
      <c r="A2254">
        <v>2023</v>
      </c>
      <c r="B2254" t="s">
        <v>238</v>
      </c>
      <c r="C2254" t="s">
        <v>130</v>
      </c>
      <c r="D2254" s="25" t="s">
        <v>240</v>
      </c>
      <c r="F2254" s="65">
        <v>0</v>
      </c>
      <c r="G2254" s="65">
        <f t="shared" si="106"/>
        <v>0</v>
      </c>
      <c r="H2254" s="23">
        <f>ROUND(IF($A2254 ='Inflation Constants Table'!$E$1,E2254,E2254*(_xlfn.XLOOKUP($A2254,'Inflation Constants Table'!$A:$A,'Inflation Constants Table'!$B:$B,0))),0)</f>
        <v>0</v>
      </c>
      <c r="I2254" s="23">
        <f>ROUND(IF($A2254 ='Inflation Constants Table'!$E$1,F2254,F2254*(_xlfn.XLOOKUP($A2254,'Inflation Constants Table'!$A:$A,'Inflation Constants Table'!$B:$B,0))),0)</f>
        <v>0</v>
      </c>
      <c r="J2254" s="23">
        <f>ROUND(IF($A2254 ='Inflation Constants Table'!$E$1,G2254,G2254*(_xlfn.XLOOKUP($A2254,'Inflation Constants Table'!$A:$A,'Inflation Constants Table'!$B:$B,0))),0)</f>
        <v>0</v>
      </c>
      <c r="K2254" s="19">
        <f t="shared" si="107"/>
        <v>0</v>
      </c>
      <c r="L2254" s="73">
        <f>_xlfn.XLOOKUP(A2254,'SAPD GF as Pct of COSA GF'!A:A,'SAPD GF as Pct of COSA GF'!C:C)</f>
        <v>1631636678</v>
      </c>
      <c r="M2254" s="19">
        <f t="shared" si="108"/>
        <v>0</v>
      </c>
    </row>
    <row r="2255" spans="1:13">
      <c r="A2255">
        <v>2023</v>
      </c>
      <c r="B2255" t="s">
        <v>238</v>
      </c>
      <c r="C2255" t="s">
        <v>199</v>
      </c>
      <c r="D2255" s="25" t="s">
        <v>203</v>
      </c>
      <c r="F2255" s="65">
        <v>0</v>
      </c>
      <c r="G2255" s="65">
        <f t="shared" si="106"/>
        <v>0</v>
      </c>
      <c r="H2255" s="23">
        <f>ROUND(IF($A2255 ='Inflation Constants Table'!$E$1,E2255,E2255*(_xlfn.XLOOKUP($A2255,'Inflation Constants Table'!$A:$A,'Inflation Constants Table'!$B:$B,0))),0)</f>
        <v>0</v>
      </c>
      <c r="I2255" s="23">
        <f>ROUND(IF($A2255 ='Inflation Constants Table'!$E$1,F2255,F2255*(_xlfn.XLOOKUP($A2255,'Inflation Constants Table'!$A:$A,'Inflation Constants Table'!$B:$B,0))),0)</f>
        <v>0</v>
      </c>
      <c r="J2255" s="23">
        <f>ROUND(IF($A2255 ='Inflation Constants Table'!$E$1,G2255,G2255*(_xlfn.XLOOKUP($A2255,'Inflation Constants Table'!$A:$A,'Inflation Constants Table'!$B:$B,0))),0)</f>
        <v>0</v>
      </c>
      <c r="K2255" s="19">
        <f t="shared" si="107"/>
        <v>0</v>
      </c>
      <c r="L2255" s="73">
        <f>_xlfn.XLOOKUP(A2255,'SAPD GF as Pct of COSA GF'!A:A,'SAPD GF as Pct of COSA GF'!C:C)</f>
        <v>1631636678</v>
      </c>
      <c r="M2255" s="19">
        <f t="shared" si="108"/>
        <v>0</v>
      </c>
    </row>
    <row r="2256" spans="1:13">
      <c r="A2256">
        <v>2023</v>
      </c>
      <c r="B2256" t="s">
        <v>238</v>
      </c>
      <c r="C2256" t="s">
        <v>199</v>
      </c>
      <c r="D2256" s="25" t="s">
        <v>222</v>
      </c>
      <c r="F2256" s="65">
        <v>8110</v>
      </c>
      <c r="G2256" s="65">
        <f t="shared" si="106"/>
        <v>8110</v>
      </c>
      <c r="H2256" s="23">
        <f>ROUND(IF($A2256 ='Inflation Constants Table'!$E$1,E2256,E2256*(_xlfn.XLOOKUP($A2256,'Inflation Constants Table'!$A:$A,'Inflation Constants Table'!$B:$B,0))),0)</f>
        <v>0</v>
      </c>
      <c r="I2256" s="23">
        <f>ROUND(IF($A2256 ='Inflation Constants Table'!$E$1,F2256,F2256*(_xlfn.XLOOKUP($A2256,'Inflation Constants Table'!$A:$A,'Inflation Constants Table'!$B:$B,0))),0)</f>
        <v>8759</v>
      </c>
      <c r="J2256" s="23">
        <f>ROUND(IF($A2256 ='Inflation Constants Table'!$E$1,G2256,G2256*(_xlfn.XLOOKUP($A2256,'Inflation Constants Table'!$A:$A,'Inflation Constants Table'!$B:$B,0))),0)</f>
        <v>8759</v>
      </c>
      <c r="K2256" s="19">
        <f t="shared" si="107"/>
        <v>0</v>
      </c>
      <c r="L2256" s="73">
        <f>_xlfn.XLOOKUP(A2256,'SAPD GF as Pct of COSA GF'!A:A,'SAPD GF as Pct of COSA GF'!C:C)</f>
        <v>1631636678</v>
      </c>
      <c r="M2256" s="19">
        <f t="shared" si="108"/>
        <v>5.3682294092190054E-6</v>
      </c>
    </row>
    <row r="2257" spans="1:13">
      <c r="A2257">
        <v>2023</v>
      </c>
      <c r="B2257" t="s">
        <v>238</v>
      </c>
      <c r="C2257" t="s">
        <v>130</v>
      </c>
      <c r="D2257" s="25" t="s">
        <v>241</v>
      </c>
      <c r="F2257" s="65">
        <v>0</v>
      </c>
      <c r="G2257" s="65">
        <f t="shared" si="106"/>
        <v>0</v>
      </c>
      <c r="H2257" s="23">
        <f>ROUND(IF($A2257 ='Inflation Constants Table'!$E$1,E2257,E2257*(_xlfn.XLOOKUP($A2257,'Inflation Constants Table'!$A:$A,'Inflation Constants Table'!$B:$B,0))),0)</f>
        <v>0</v>
      </c>
      <c r="I2257" s="23">
        <f>ROUND(IF($A2257 ='Inflation Constants Table'!$E$1,F2257,F2257*(_xlfn.XLOOKUP($A2257,'Inflation Constants Table'!$A:$A,'Inflation Constants Table'!$B:$B,0))),0)</f>
        <v>0</v>
      </c>
      <c r="J2257" s="23">
        <f>ROUND(IF($A2257 ='Inflation Constants Table'!$E$1,G2257,G2257*(_xlfn.XLOOKUP($A2257,'Inflation Constants Table'!$A:$A,'Inflation Constants Table'!$B:$B,0))),0)</f>
        <v>0</v>
      </c>
      <c r="K2257" s="19">
        <f t="shared" si="107"/>
        <v>0</v>
      </c>
      <c r="L2257" s="73">
        <f>_xlfn.XLOOKUP(A2257,'SAPD GF as Pct of COSA GF'!A:A,'SAPD GF as Pct of COSA GF'!C:C)</f>
        <v>1631636678</v>
      </c>
      <c r="M2257" s="19">
        <f t="shared" si="108"/>
        <v>0</v>
      </c>
    </row>
    <row r="2258" spans="1:13">
      <c r="A2258">
        <v>2023</v>
      </c>
      <c r="B2258" t="s">
        <v>238</v>
      </c>
      <c r="C2258" t="s">
        <v>199</v>
      </c>
      <c r="D2258" s="25" t="s">
        <v>227</v>
      </c>
      <c r="F2258" s="65">
        <v>0</v>
      </c>
      <c r="G2258" s="65">
        <f t="shared" si="106"/>
        <v>0</v>
      </c>
      <c r="H2258" s="23">
        <f>ROUND(IF($A2258 ='Inflation Constants Table'!$E$1,E2258,E2258*(_xlfn.XLOOKUP($A2258,'Inflation Constants Table'!$A:$A,'Inflation Constants Table'!$B:$B,0))),0)</f>
        <v>0</v>
      </c>
      <c r="I2258" s="23">
        <f>ROUND(IF($A2258 ='Inflation Constants Table'!$E$1,F2258,F2258*(_xlfn.XLOOKUP($A2258,'Inflation Constants Table'!$A:$A,'Inflation Constants Table'!$B:$B,0))),0)</f>
        <v>0</v>
      </c>
      <c r="J2258" s="23">
        <f>ROUND(IF($A2258 ='Inflation Constants Table'!$E$1,G2258,G2258*(_xlfn.XLOOKUP($A2258,'Inflation Constants Table'!$A:$A,'Inflation Constants Table'!$B:$B,0))),0)</f>
        <v>0</v>
      </c>
      <c r="K2258" s="19">
        <f t="shared" si="107"/>
        <v>0</v>
      </c>
      <c r="L2258" s="73">
        <f>_xlfn.XLOOKUP(A2258,'SAPD GF as Pct of COSA GF'!A:A,'SAPD GF as Pct of COSA GF'!C:C)</f>
        <v>1631636678</v>
      </c>
      <c r="M2258" s="19">
        <f t="shared" si="108"/>
        <v>0</v>
      </c>
    </row>
    <row r="2259" spans="1:13">
      <c r="A2259">
        <v>2023</v>
      </c>
      <c r="B2259" t="s">
        <v>238</v>
      </c>
      <c r="C2259" t="s">
        <v>177</v>
      </c>
      <c r="D2259" s="25" t="s">
        <v>182</v>
      </c>
      <c r="F2259" s="65">
        <v>948</v>
      </c>
      <c r="G2259" s="65">
        <f t="shared" si="106"/>
        <v>948</v>
      </c>
      <c r="H2259" s="23">
        <f>ROUND(IF($A2259 ='Inflation Constants Table'!$E$1,E2259,E2259*(_xlfn.XLOOKUP($A2259,'Inflation Constants Table'!$A:$A,'Inflation Constants Table'!$B:$B,0))),0)</f>
        <v>0</v>
      </c>
      <c r="I2259" s="23">
        <f>ROUND(IF($A2259 ='Inflation Constants Table'!$E$1,F2259,F2259*(_xlfn.XLOOKUP($A2259,'Inflation Constants Table'!$A:$A,'Inflation Constants Table'!$B:$B,0))),0)</f>
        <v>1024</v>
      </c>
      <c r="J2259" s="23">
        <f>ROUND(IF($A2259 ='Inflation Constants Table'!$E$1,G2259,G2259*(_xlfn.XLOOKUP($A2259,'Inflation Constants Table'!$A:$A,'Inflation Constants Table'!$B:$B,0))),0)</f>
        <v>1024</v>
      </c>
      <c r="K2259" s="19">
        <f t="shared" si="107"/>
        <v>0</v>
      </c>
      <c r="L2259" s="73">
        <f>_xlfn.XLOOKUP(A2259,'SAPD GF as Pct of COSA GF'!A:A,'SAPD GF as Pct of COSA GF'!C:C)</f>
        <v>1631636678</v>
      </c>
      <c r="M2259" s="19">
        <f t="shared" si="108"/>
        <v>6.2759069700197069E-7</v>
      </c>
    </row>
    <row r="2260" spans="1:13">
      <c r="A2260">
        <v>2023</v>
      </c>
      <c r="B2260" t="s">
        <v>238</v>
      </c>
      <c r="C2260" t="s">
        <v>159</v>
      </c>
      <c r="D2260" s="25" t="s">
        <v>166</v>
      </c>
      <c r="F2260" s="65">
        <v>0</v>
      </c>
      <c r="G2260" s="65">
        <f t="shared" si="106"/>
        <v>0</v>
      </c>
      <c r="H2260" s="23">
        <f>ROUND(IF($A2260 ='Inflation Constants Table'!$E$1,E2260,E2260*(_xlfn.XLOOKUP($A2260,'Inflation Constants Table'!$A:$A,'Inflation Constants Table'!$B:$B,0))),0)</f>
        <v>0</v>
      </c>
      <c r="I2260" s="23">
        <f>ROUND(IF($A2260 ='Inflation Constants Table'!$E$1,F2260,F2260*(_xlfn.XLOOKUP($A2260,'Inflation Constants Table'!$A:$A,'Inflation Constants Table'!$B:$B,0))),0)</f>
        <v>0</v>
      </c>
      <c r="J2260" s="23">
        <f>ROUND(IF($A2260 ='Inflation Constants Table'!$E$1,G2260,G2260*(_xlfn.XLOOKUP($A2260,'Inflation Constants Table'!$A:$A,'Inflation Constants Table'!$B:$B,0))),0)</f>
        <v>0</v>
      </c>
      <c r="K2260" s="19">
        <f t="shared" si="107"/>
        <v>0</v>
      </c>
      <c r="L2260" s="73">
        <f>_xlfn.XLOOKUP(A2260,'SAPD GF as Pct of COSA GF'!A:A,'SAPD GF as Pct of COSA GF'!C:C)</f>
        <v>1631636678</v>
      </c>
      <c r="M2260" s="19">
        <f t="shared" si="108"/>
        <v>0</v>
      </c>
    </row>
    <row r="2261" spans="1:13">
      <c r="A2261">
        <v>2023</v>
      </c>
      <c r="B2261" t="s">
        <v>238</v>
      </c>
      <c r="C2261" t="s">
        <v>159</v>
      </c>
      <c r="D2261" s="25" t="s">
        <v>210</v>
      </c>
      <c r="F2261" s="65">
        <v>0</v>
      </c>
      <c r="G2261" s="65">
        <f t="shared" si="106"/>
        <v>0</v>
      </c>
      <c r="H2261" s="23">
        <f>ROUND(IF($A2261 ='Inflation Constants Table'!$E$1,E2261,E2261*(_xlfn.XLOOKUP($A2261,'Inflation Constants Table'!$A:$A,'Inflation Constants Table'!$B:$B,0))),0)</f>
        <v>0</v>
      </c>
      <c r="I2261" s="23">
        <f>ROUND(IF($A2261 ='Inflation Constants Table'!$E$1,F2261,F2261*(_xlfn.XLOOKUP($A2261,'Inflation Constants Table'!$A:$A,'Inflation Constants Table'!$B:$B,0))),0)</f>
        <v>0</v>
      </c>
      <c r="J2261" s="23">
        <f>ROUND(IF($A2261 ='Inflation Constants Table'!$E$1,G2261,G2261*(_xlfn.XLOOKUP($A2261,'Inflation Constants Table'!$A:$A,'Inflation Constants Table'!$B:$B,0))),0)</f>
        <v>0</v>
      </c>
      <c r="K2261" s="19">
        <f t="shared" si="107"/>
        <v>0</v>
      </c>
      <c r="L2261" s="73">
        <f>_xlfn.XLOOKUP(A2261,'SAPD GF as Pct of COSA GF'!A:A,'SAPD GF as Pct of COSA GF'!C:C)</f>
        <v>1631636678</v>
      </c>
      <c r="M2261" s="19">
        <f t="shared" si="108"/>
        <v>0</v>
      </c>
    </row>
    <row r="2262" spans="1:13">
      <c r="A2262">
        <v>2023</v>
      </c>
      <c r="B2262" t="s">
        <v>238</v>
      </c>
      <c r="C2262" t="s">
        <v>130</v>
      </c>
      <c r="D2262" s="25" t="s">
        <v>137</v>
      </c>
      <c r="F2262" s="65">
        <v>2000</v>
      </c>
      <c r="G2262" s="65">
        <f t="shared" si="106"/>
        <v>2000</v>
      </c>
      <c r="H2262" s="23">
        <f>ROUND(IF($A2262 ='Inflation Constants Table'!$E$1,E2262,E2262*(_xlfn.XLOOKUP($A2262,'Inflation Constants Table'!$A:$A,'Inflation Constants Table'!$B:$B,0))),0)</f>
        <v>0</v>
      </c>
      <c r="I2262" s="23">
        <f>ROUND(IF($A2262 ='Inflation Constants Table'!$E$1,F2262,F2262*(_xlfn.XLOOKUP($A2262,'Inflation Constants Table'!$A:$A,'Inflation Constants Table'!$B:$B,0))),0)</f>
        <v>2160</v>
      </c>
      <c r="J2262" s="23">
        <f>ROUND(IF($A2262 ='Inflation Constants Table'!$E$1,G2262,G2262*(_xlfn.XLOOKUP($A2262,'Inflation Constants Table'!$A:$A,'Inflation Constants Table'!$B:$B,0))),0)</f>
        <v>2160</v>
      </c>
      <c r="K2262" s="19">
        <f t="shared" si="107"/>
        <v>0</v>
      </c>
      <c r="L2262" s="73">
        <f>_xlfn.XLOOKUP(A2262,'SAPD GF as Pct of COSA GF'!A:A,'SAPD GF as Pct of COSA GF'!C:C)</f>
        <v>1631636678</v>
      </c>
      <c r="M2262" s="19">
        <f t="shared" si="108"/>
        <v>1.323824126488532E-6</v>
      </c>
    </row>
    <row r="2263" spans="1:13">
      <c r="A2263">
        <v>2023</v>
      </c>
      <c r="B2263" t="s">
        <v>238</v>
      </c>
      <c r="C2263" t="s">
        <v>130</v>
      </c>
      <c r="D2263" s="25" t="s">
        <v>131</v>
      </c>
      <c r="F2263" s="65">
        <v>5000</v>
      </c>
      <c r="G2263" s="65">
        <f t="shared" si="106"/>
        <v>5000</v>
      </c>
      <c r="H2263" s="23">
        <f>ROUND(IF($A2263 ='Inflation Constants Table'!$E$1,E2263,E2263*(_xlfn.XLOOKUP($A2263,'Inflation Constants Table'!$A:$A,'Inflation Constants Table'!$B:$B,0))),0)</f>
        <v>0</v>
      </c>
      <c r="I2263" s="23">
        <f>ROUND(IF($A2263 ='Inflation Constants Table'!$E$1,F2263,F2263*(_xlfn.XLOOKUP($A2263,'Inflation Constants Table'!$A:$A,'Inflation Constants Table'!$B:$B,0))),0)</f>
        <v>5400</v>
      </c>
      <c r="J2263" s="23">
        <f>ROUND(IF($A2263 ='Inflation Constants Table'!$E$1,G2263,G2263*(_xlfn.XLOOKUP($A2263,'Inflation Constants Table'!$A:$A,'Inflation Constants Table'!$B:$B,0))),0)</f>
        <v>5400</v>
      </c>
      <c r="K2263" s="19">
        <f t="shared" si="107"/>
        <v>0</v>
      </c>
      <c r="L2263" s="73">
        <f>_xlfn.XLOOKUP(A2263,'SAPD GF as Pct of COSA GF'!A:A,'SAPD GF as Pct of COSA GF'!C:C)</f>
        <v>1631636678</v>
      </c>
      <c r="M2263" s="19">
        <f t="shared" si="108"/>
        <v>3.3095603162213298E-6</v>
      </c>
    </row>
    <row r="2264" spans="1:13">
      <c r="A2264">
        <v>2023</v>
      </c>
      <c r="B2264" t="s">
        <v>238</v>
      </c>
      <c r="C2264" t="s">
        <v>130</v>
      </c>
      <c r="D2264" s="25" t="s">
        <v>132</v>
      </c>
      <c r="F2264" s="65">
        <v>415000</v>
      </c>
      <c r="G2264" s="65">
        <f t="shared" si="106"/>
        <v>415000</v>
      </c>
      <c r="H2264" s="23">
        <f>ROUND(IF($A2264 ='Inflation Constants Table'!$E$1,E2264,E2264*(_xlfn.XLOOKUP($A2264,'Inflation Constants Table'!$A:$A,'Inflation Constants Table'!$B:$B,0))),0)</f>
        <v>0</v>
      </c>
      <c r="I2264" s="23">
        <f>ROUND(IF($A2264 ='Inflation Constants Table'!$E$1,F2264,F2264*(_xlfn.XLOOKUP($A2264,'Inflation Constants Table'!$A:$A,'Inflation Constants Table'!$B:$B,0))),0)</f>
        <v>448200</v>
      </c>
      <c r="J2264" s="23">
        <f>ROUND(IF($A2264 ='Inflation Constants Table'!$E$1,G2264,G2264*(_xlfn.XLOOKUP($A2264,'Inflation Constants Table'!$A:$A,'Inflation Constants Table'!$B:$B,0))),0)</f>
        <v>448200</v>
      </c>
      <c r="K2264" s="19">
        <f t="shared" si="107"/>
        <v>0</v>
      </c>
      <c r="L2264" s="73">
        <f>_xlfn.XLOOKUP(A2264,'SAPD GF as Pct of COSA GF'!A:A,'SAPD GF as Pct of COSA GF'!C:C)</f>
        <v>1631636678</v>
      </c>
      <c r="M2264" s="19">
        <f t="shared" si="108"/>
        <v>2.7469350624637035E-4</v>
      </c>
    </row>
    <row r="2265" spans="1:13">
      <c r="A2265">
        <v>2023</v>
      </c>
      <c r="B2265" t="s">
        <v>238</v>
      </c>
      <c r="C2265" t="s">
        <v>177</v>
      </c>
      <c r="D2265" s="25" t="s">
        <v>185</v>
      </c>
      <c r="F2265" s="65">
        <v>0</v>
      </c>
      <c r="G2265" s="65">
        <f t="shared" si="106"/>
        <v>0</v>
      </c>
      <c r="H2265" s="23">
        <f>ROUND(IF($A2265 ='Inflation Constants Table'!$E$1,E2265,E2265*(_xlfn.XLOOKUP($A2265,'Inflation Constants Table'!$A:$A,'Inflation Constants Table'!$B:$B,0))),0)</f>
        <v>0</v>
      </c>
      <c r="I2265" s="23">
        <f>ROUND(IF($A2265 ='Inflation Constants Table'!$E$1,F2265,F2265*(_xlfn.XLOOKUP($A2265,'Inflation Constants Table'!$A:$A,'Inflation Constants Table'!$B:$B,0))),0)</f>
        <v>0</v>
      </c>
      <c r="J2265" s="23">
        <f>ROUND(IF($A2265 ='Inflation Constants Table'!$E$1,G2265,G2265*(_xlfn.XLOOKUP($A2265,'Inflation Constants Table'!$A:$A,'Inflation Constants Table'!$B:$B,0))),0)</f>
        <v>0</v>
      </c>
      <c r="K2265" s="19">
        <f t="shared" si="107"/>
        <v>0</v>
      </c>
      <c r="L2265" s="73">
        <f>_xlfn.XLOOKUP(A2265,'SAPD GF as Pct of COSA GF'!A:A,'SAPD GF as Pct of COSA GF'!C:C)</f>
        <v>1631636678</v>
      </c>
      <c r="M2265" s="19">
        <f t="shared" si="108"/>
        <v>0</v>
      </c>
    </row>
    <row r="2266" spans="1:13">
      <c r="A2266">
        <v>2023</v>
      </c>
      <c r="B2266" t="s">
        <v>238</v>
      </c>
      <c r="C2266" t="s">
        <v>199</v>
      </c>
      <c r="D2266" s="25" t="s">
        <v>228</v>
      </c>
      <c r="F2266" s="65">
        <v>30000</v>
      </c>
      <c r="G2266" s="65">
        <f t="shared" si="106"/>
        <v>30000</v>
      </c>
      <c r="H2266" s="23">
        <f>ROUND(IF($A2266 ='Inflation Constants Table'!$E$1,E2266,E2266*(_xlfn.XLOOKUP($A2266,'Inflation Constants Table'!$A:$A,'Inflation Constants Table'!$B:$B,0))),0)</f>
        <v>0</v>
      </c>
      <c r="I2266" s="23">
        <f>ROUND(IF($A2266 ='Inflation Constants Table'!$E$1,F2266,F2266*(_xlfn.XLOOKUP($A2266,'Inflation Constants Table'!$A:$A,'Inflation Constants Table'!$B:$B,0))),0)</f>
        <v>32400</v>
      </c>
      <c r="J2266" s="23">
        <f>ROUND(IF($A2266 ='Inflation Constants Table'!$E$1,G2266,G2266*(_xlfn.XLOOKUP($A2266,'Inflation Constants Table'!$A:$A,'Inflation Constants Table'!$B:$B,0))),0)</f>
        <v>32400</v>
      </c>
      <c r="K2266" s="19">
        <f t="shared" si="107"/>
        <v>0</v>
      </c>
      <c r="L2266" s="73">
        <f>_xlfn.XLOOKUP(A2266,'SAPD GF as Pct of COSA GF'!A:A,'SAPD GF as Pct of COSA GF'!C:C)</f>
        <v>1631636678</v>
      </c>
      <c r="M2266" s="19">
        <f t="shared" si="108"/>
        <v>1.9857361897327979E-5</v>
      </c>
    </row>
    <row r="2267" spans="1:13">
      <c r="A2267">
        <v>2023</v>
      </c>
      <c r="B2267" t="s">
        <v>238</v>
      </c>
      <c r="C2267" t="s">
        <v>159</v>
      </c>
      <c r="D2267" s="25" t="s">
        <v>163</v>
      </c>
      <c r="F2267" s="65">
        <v>0</v>
      </c>
      <c r="G2267" s="65">
        <f t="shared" si="106"/>
        <v>0</v>
      </c>
      <c r="H2267" s="23">
        <f>ROUND(IF($A2267 ='Inflation Constants Table'!$E$1,E2267,E2267*(_xlfn.XLOOKUP($A2267,'Inflation Constants Table'!$A:$A,'Inflation Constants Table'!$B:$B,0))),0)</f>
        <v>0</v>
      </c>
      <c r="I2267" s="23">
        <f>ROUND(IF($A2267 ='Inflation Constants Table'!$E$1,F2267,F2267*(_xlfn.XLOOKUP($A2267,'Inflation Constants Table'!$A:$A,'Inflation Constants Table'!$B:$B,0))),0)</f>
        <v>0</v>
      </c>
      <c r="J2267" s="23">
        <f>ROUND(IF($A2267 ='Inflation Constants Table'!$E$1,G2267,G2267*(_xlfn.XLOOKUP($A2267,'Inflation Constants Table'!$A:$A,'Inflation Constants Table'!$B:$B,0))),0)</f>
        <v>0</v>
      </c>
      <c r="K2267" s="19">
        <f t="shared" si="107"/>
        <v>0</v>
      </c>
      <c r="L2267" s="73">
        <f>_xlfn.XLOOKUP(A2267,'SAPD GF as Pct of COSA GF'!A:A,'SAPD GF as Pct of COSA GF'!C:C)</f>
        <v>1631636678</v>
      </c>
      <c r="M2267" s="19">
        <f t="shared" si="108"/>
        <v>0</v>
      </c>
    </row>
    <row r="2268" spans="1:13">
      <c r="A2268">
        <v>2023</v>
      </c>
      <c r="B2268" t="s">
        <v>238</v>
      </c>
      <c r="C2268" t="s">
        <v>159</v>
      </c>
      <c r="D2268" s="25" t="s">
        <v>161</v>
      </c>
      <c r="F2268" s="65">
        <v>17054</v>
      </c>
      <c r="G2268" s="65">
        <f t="shared" si="106"/>
        <v>17054</v>
      </c>
      <c r="H2268" s="23">
        <f>ROUND(IF($A2268 ='Inflation Constants Table'!$E$1,E2268,E2268*(_xlfn.XLOOKUP($A2268,'Inflation Constants Table'!$A:$A,'Inflation Constants Table'!$B:$B,0))),0)</f>
        <v>0</v>
      </c>
      <c r="I2268" s="23">
        <f>ROUND(IF($A2268 ='Inflation Constants Table'!$E$1,F2268,F2268*(_xlfn.XLOOKUP($A2268,'Inflation Constants Table'!$A:$A,'Inflation Constants Table'!$B:$B,0))),0)</f>
        <v>18418</v>
      </c>
      <c r="J2268" s="23">
        <f>ROUND(IF($A2268 ='Inflation Constants Table'!$E$1,G2268,G2268*(_xlfn.XLOOKUP($A2268,'Inflation Constants Table'!$A:$A,'Inflation Constants Table'!$B:$B,0))),0)</f>
        <v>18418</v>
      </c>
      <c r="K2268" s="19">
        <f t="shared" si="107"/>
        <v>0</v>
      </c>
      <c r="L2268" s="73">
        <f>_xlfn.XLOOKUP(A2268,'SAPD GF as Pct of COSA GF'!A:A,'SAPD GF as Pct of COSA GF'!C:C)</f>
        <v>1631636678</v>
      </c>
      <c r="M2268" s="19">
        <f t="shared" si="108"/>
        <v>1.1288052204474899E-5</v>
      </c>
    </row>
    <row r="2269" spans="1:13">
      <c r="A2269">
        <v>2023</v>
      </c>
      <c r="B2269" t="s">
        <v>238</v>
      </c>
      <c r="C2269" t="s">
        <v>130</v>
      </c>
      <c r="D2269" s="25" t="s">
        <v>146</v>
      </c>
      <c r="F2269" s="65">
        <v>0</v>
      </c>
      <c r="G2269" s="65">
        <f t="shared" si="106"/>
        <v>0</v>
      </c>
      <c r="H2269" s="23">
        <f>ROUND(IF($A2269 ='Inflation Constants Table'!$E$1,E2269,E2269*(_xlfn.XLOOKUP($A2269,'Inflation Constants Table'!$A:$A,'Inflation Constants Table'!$B:$B,0))),0)</f>
        <v>0</v>
      </c>
      <c r="I2269" s="23">
        <f>ROUND(IF($A2269 ='Inflation Constants Table'!$E$1,F2269,F2269*(_xlfn.XLOOKUP($A2269,'Inflation Constants Table'!$A:$A,'Inflation Constants Table'!$B:$B,0))),0)</f>
        <v>0</v>
      </c>
      <c r="J2269" s="23">
        <f>ROUND(IF($A2269 ='Inflation Constants Table'!$E$1,G2269,G2269*(_xlfn.XLOOKUP($A2269,'Inflation Constants Table'!$A:$A,'Inflation Constants Table'!$B:$B,0))),0)</f>
        <v>0</v>
      </c>
      <c r="K2269" s="19">
        <f t="shared" si="107"/>
        <v>0</v>
      </c>
      <c r="L2269" s="73">
        <f>_xlfn.XLOOKUP(A2269,'SAPD GF as Pct of COSA GF'!A:A,'SAPD GF as Pct of COSA GF'!C:C)</f>
        <v>1631636678</v>
      </c>
      <c r="M2269" s="19">
        <f t="shared" si="108"/>
        <v>0</v>
      </c>
    </row>
    <row r="2270" spans="1:13">
      <c r="A2270">
        <v>2023</v>
      </c>
      <c r="B2270" t="s">
        <v>238</v>
      </c>
      <c r="C2270" t="s">
        <v>130</v>
      </c>
      <c r="D2270" s="25" t="s">
        <v>145</v>
      </c>
      <c r="F2270" s="65">
        <v>8500</v>
      </c>
      <c r="G2270" s="65">
        <f t="shared" si="106"/>
        <v>8500</v>
      </c>
      <c r="H2270" s="23">
        <f>ROUND(IF($A2270 ='Inflation Constants Table'!$E$1,E2270,E2270*(_xlfn.XLOOKUP($A2270,'Inflation Constants Table'!$A:$A,'Inflation Constants Table'!$B:$B,0))),0)</f>
        <v>0</v>
      </c>
      <c r="I2270" s="23">
        <f>ROUND(IF($A2270 ='Inflation Constants Table'!$E$1,F2270,F2270*(_xlfn.XLOOKUP($A2270,'Inflation Constants Table'!$A:$A,'Inflation Constants Table'!$B:$B,0))),0)</f>
        <v>9180</v>
      </c>
      <c r="J2270" s="23">
        <f>ROUND(IF($A2270 ='Inflation Constants Table'!$E$1,G2270,G2270*(_xlfn.XLOOKUP($A2270,'Inflation Constants Table'!$A:$A,'Inflation Constants Table'!$B:$B,0))),0)</f>
        <v>9180</v>
      </c>
      <c r="K2270" s="19">
        <f t="shared" si="107"/>
        <v>0</v>
      </c>
      <c r="L2270" s="73">
        <f>_xlfn.XLOOKUP(A2270,'SAPD GF as Pct of COSA GF'!A:A,'SAPD GF as Pct of COSA GF'!C:C)</f>
        <v>1631636678</v>
      </c>
      <c r="M2270" s="19">
        <f t="shared" si="108"/>
        <v>5.626252537576261E-6</v>
      </c>
    </row>
    <row r="2271" spans="1:13">
      <c r="A2271">
        <v>2023</v>
      </c>
      <c r="B2271" t="s">
        <v>238</v>
      </c>
      <c r="C2271" t="s">
        <v>130</v>
      </c>
      <c r="D2271" s="25" t="s">
        <v>150</v>
      </c>
      <c r="F2271" s="65">
        <v>21500</v>
      </c>
      <c r="G2271" s="65">
        <f t="shared" si="106"/>
        <v>21500</v>
      </c>
      <c r="H2271" s="23">
        <f>ROUND(IF($A2271 ='Inflation Constants Table'!$E$1,E2271,E2271*(_xlfn.XLOOKUP($A2271,'Inflation Constants Table'!$A:$A,'Inflation Constants Table'!$B:$B,0))),0)</f>
        <v>0</v>
      </c>
      <c r="I2271" s="23">
        <f>ROUND(IF($A2271 ='Inflation Constants Table'!$E$1,F2271,F2271*(_xlfn.XLOOKUP($A2271,'Inflation Constants Table'!$A:$A,'Inflation Constants Table'!$B:$B,0))),0)</f>
        <v>23220</v>
      </c>
      <c r="J2271" s="23">
        <f>ROUND(IF($A2271 ='Inflation Constants Table'!$E$1,G2271,G2271*(_xlfn.XLOOKUP($A2271,'Inflation Constants Table'!$A:$A,'Inflation Constants Table'!$B:$B,0))),0)</f>
        <v>23220</v>
      </c>
      <c r="K2271" s="19">
        <f t="shared" si="107"/>
        <v>0</v>
      </c>
      <c r="L2271" s="73">
        <f>_xlfn.XLOOKUP(A2271,'SAPD GF as Pct of COSA GF'!A:A,'SAPD GF as Pct of COSA GF'!C:C)</f>
        <v>1631636678</v>
      </c>
      <c r="M2271" s="19">
        <f t="shared" si="108"/>
        <v>1.4231109359751718E-5</v>
      </c>
    </row>
    <row r="2272" spans="1:13">
      <c r="A2272">
        <v>2023</v>
      </c>
      <c r="B2272" t="s">
        <v>238</v>
      </c>
      <c r="C2272" t="s">
        <v>177</v>
      </c>
      <c r="D2272" s="25" t="s">
        <v>186</v>
      </c>
      <c r="F2272" s="65">
        <v>57574</v>
      </c>
      <c r="G2272" s="65">
        <f t="shared" si="106"/>
        <v>57574</v>
      </c>
      <c r="H2272" s="23">
        <f>ROUND(IF($A2272 ='Inflation Constants Table'!$E$1,E2272,E2272*(_xlfn.XLOOKUP($A2272,'Inflation Constants Table'!$A:$A,'Inflation Constants Table'!$B:$B,0))),0)</f>
        <v>0</v>
      </c>
      <c r="I2272" s="23">
        <f>ROUND(IF($A2272 ='Inflation Constants Table'!$E$1,F2272,F2272*(_xlfn.XLOOKUP($A2272,'Inflation Constants Table'!$A:$A,'Inflation Constants Table'!$B:$B,0))),0)</f>
        <v>62180</v>
      </c>
      <c r="J2272" s="23">
        <f>ROUND(IF($A2272 ='Inflation Constants Table'!$E$1,G2272,G2272*(_xlfn.XLOOKUP($A2272,'Inflation Constants Table'!$A:$A,'Inflation Constants Table'!$B:$B,0))),0)</f>
        <v>62180</v>
      </c>
      <c r="K2272" s="19">
        <f t="shared" si="107"/>
        <v>0</v>
      </c>
      <c r="L2272" s="73">
        <f>_xlfn.XLOOKUP(A2272,'SAPD GF as Pct of COSA GF'!A:A,'SAPD GF as Pct of COSA GF'!C:C)</f>
        <v>1631636678</v>
      </c>
      <c r="M2272" s="19">
        <f t="shared" si="108"/>
        <v>3.810897415974857E-5</v>
      </c>
    </row>
    <row r="2273" spans="1:13">
      <c r="A2273">
        <v>2023</v>
      </c>
      <c r="B2273" t="s">
        <v>238</v>
      </c>
      <c r="C2273" t="s">
        <v>159</v>
      </c>
      <c r="D2273" s="25" t="s">
        <v>164</v>
      </c>
      <c r="F2273" s="65">
        <v>2000</v>
      </c>
      <c r="G2273" s="65">
        <f t="shared" si="106"/>
        <v>2000</v>
      </c>
      <c r="H2273" s="23">
        <f>ROUND(IF($A2273 ='Inflation Constants Table'!$E$1,E2273,E2273*(_xlfn.XLOOKUP($A2273,'Inflation Constants Table'!$A:$A,'Inflation Constants Table'!$B:$B,0))),0)</f>
        <v>0</v>
      </c>
      <c r="I2273" s="23">
        <f>ROUND(IF($A2273 ='Inflation Constants Table'!$E$1,F2273,F2273*(_xlfn.XLOOKUP($A2273,'Inflation Constants Table'!$A:$A,'Inflation Constants Table'!$B:$B,0))),0)</f>
        <v>2160</v>
      </c>
      <c r="J2273" s="23">
        <f>ROUND(IF($A2273 ='Inflation Constants Table'!$E$1,G2273,G2273*(_xlfn.XLOOKUP($A2273,'Inflation Constants Table'!$A:$A,'Inflation Constants Table'!$B:$B,0))),0)</f>
        <v>2160</v>
      </c>
      <c r="K2273" s="19">
        <f t="shared" si="107"/>
        <v>0</v>
      </c>
      <c r="L2273" s="73">
        <f>_xlfn.XLOOKUP(A2273,'SAPD GF as Pct of COSA GF'!A:A,'SAPD GF as Pct of COSA GF'!C:C)</f>
        <v>1631636678</v>
      </c>
      <c r="M2273" s="19">
        <f t="shared" si="108"/>
        <v>1.323824126488532E-6</v>
      </c>
    </row>
    <row r="2274" spans="1:13">
      <c r="A2274">
        <v>2023</v>
      </c>
      <c r="B2274" t="s">
        <v>238</v>
      </c>
      <c r="C2274" t="s">
        <v>159</v>
      </c>
      <c r="D2274" s="25" t="s">
        <v>175</v>
      </c>
      <c r="F2274" s="65">
        <v>10000</v>
      </c>
      <c r="G2274" s="65">
        <f t="shared" si="106"/>
        <v>10000</v>
      </c>
      <c r="H2274" s="23">
        <f>ROUND(IF($A2274 ='Inflation Constants Table'!$E$1,E2274,E2274*(_xlfn.XLOOKUP($A2274,'Inflation Constants Table'!$A:$A,'Inflation Constants Table'!$B:$B,0))),0)</f>
        <v>0</v>
      </c>
      <c r="I2274" s="23">
        <f>ROUND(IF($A2274 ='Inflation Constants Table'!$E$1,F2274,F2274*(_xlfn.XLOOKUP($A2274,'Inflation Constants Table'!$A:$A,'Inflation Constants Table'!$B:$B,0))),0)</f>
        <v>10800</v>
      </c>
      <c r="J2274" s="23">
        <f>ROUND(IF($A2274 ='Inflation Constants Table'!$E$1,G2274,G2274*(_xlfn.XLOOKUP($A2274,'Inflation Constants Table'!$A:$A,'Inflation Constants Table'!$B:$B,0))),0)</f>
        <v>10800</v>
      </c>
      <c r="K2274" s="19">
        <f t="shared" si="107"/>
        <v>0</v>
      </c>
      <c r="L2274" s="73">
        <f>_xlfn.XLOOKUP(A2274,'SAPD GF as Pct of COSA GF'!A:A,'SAPD GF as Pct of COSA GF'!C:C)</f>
        <v>1631636678</v>
      </c>
      <c r="M2274" s="19">
        <f t="shared" si="108"/>
        <v>6.6191206324426596E-6</v>
      </c>
    </row>
    <row r="2275" spans="1:13">
      <c r="A2275">
        <v>2023</v>
      </c>
      <c r="B2275" t="s">
        <v>238</v>
      </c>
      <c r="C2275" t="s">
        <v>90</v>
      </c>
      <c r="D2275" s="25" t="s">
        <v>93</v>
      </c>
      <c r="F2275" s="65">
        <v>110000</v>
      </c>
      <c r="G2275" s="65">
        <f t="shared" si="106"/>
        <v>110000</v>
      </c>
      <c r="H2275" s="23">
        <f>ROUND(IF($A2275 ='Inflation Constants Table'!$E$1,E2275,E2275*(_xlfn.XLOOKUP($A2275,'Inflation Constants Table'!$A:$A,'Inflation Constants Table'!$B:$B,0))),0)</f>
        <v>0</v>
      </c>
      <c r="I2275" s="23">
        <f>ROUND(IF($A2275 ='Inflation Constants Table'!$E$1,F2275,F2275*(_xlfn.XLOOKUP($A2275,'Inflation Constants Table'!$A:$A,'Inflation Constants Table'!$B:$B,0))),0)</f>
        <v>118800</v>
      </c>
      <c r="J2275" s="23">
        <f>ROUND(IF($A2275 ='Inflation Constants Table'!$E$1,G2275,G2275*(_xlfn.XLOOKUP($A2275,'Inflation Constants Table'!$A:$A,'Inflation Constants Table'!$B:$B,0))),0)</f>
        <v>118800</v>
      </c>
      <c r="K2275" s="19">
        <f t="shared" si="107"/>
        <v>0</v>
      </c>
      <c r="L2275" s="73">
        <f>_xlfn.XLOOKUP(A2275,'SAPD GF as Pct of COSA GF'!A:A,'SAPD GF as Pct of COSA GF'!C:C)</f>
        <v>1631636678</v>
      </c>
      <c r="M2275" s="19">
        <f t="shared" si="108"/>
        <v>7.2810326956869255E-5</v>
      </c>
    </row>
    <row r="2276" spans="1:13">
      <c r="A2276">
        <v>2023</v>
      </c>
      <c r="B2276" t="s">
        <v>238</v>
      </c>
      <c r="C2276" t="s">
        <v>177</v>
      </c>
      <c r="D2276" s="25" t="s">
        <v>180</v>
      </c>
      <c r="F2276" s="65">
        <v>0</v>
      </c>
      <c r="G2276" s="65">
        <f t="shared" si="106"/>
        <v>0</v>
      </c>
      <c r="H2276" s="23">
        <f>ROUND(IF($A2276 ='Inflation Constants Table'!$E$1,E2276,E2276*(_xlfn.XLOOKUP($A2276,'Inflation Constants Table'!$A:$A,'Inflation Constants Table'!$B:$B,0))),0)</f>
        <v>0</v>
      </c>
      <c r="I2276" s="23">
        <f>ROUND(IF($A2276 ='Inflation Constants Table'!$E$1,F2276,F2276*(_xlfn.XLOOKUP($A2276,'Inflation Constants Table'!$A:$A,'Inflation Constants Table'!$B:$B,0))),0)</f>
        <v>0</v>
      </c>
      <c r="J2276" s="23">
        <f>ROUND(IF($A2276 ='Inflation Constants Table'!$E$1,G2276,G2276*(_xlfn.XLOOKUP($A2276,'Inflation Constants Table'!$A:$A,'Inflation Constants Table'!$B:$B,0))),0)</f>
        <v>0</v>
      </c>
      <c r="K2276" s="19">
        <f t="shared" si="107"/>
        <v>0</v>
      </c>
      <c r="L2276" s="73">
        <f>_xlfn.XLOOKUP(A2276,'SAPD GF as Pct of COSA GF'!A:A,'SAPD GF as Pct of COSA GF'!C:C)</f>
        <v>1631636678</v>
      </c>
      <c r="M2276" s="19">
        <f t="shared" si="108"/>
        <v>0</v>
      </c>
    </row>
    <row r="2277" spans="1:13">
      <c r="A2277">
        <v>2023</v>
      </c>
      <c r="B2277" t="s">
        <v>238</v>
      </c>
      <c r="C2277" t="s">
        <v>177</v>
      </c>
      <c r="D2277" s="25" t="s">
        <v>198</v>
      </c>
      <c r="F2277" s="65">
        <v>2164</v>
      </c>
      <c r="G2277" s="65">
        <f t="shared" si="106"/>
        <v>2164</v>
      </c>
      <c r="H2277" s="23">
        <f>ROUND(IF($A2277 ='Inflation Constants Table'!$E$1,E2277,E2277*(_xlfn.XLOOKUP($A2277,'Inflation Constants Table'!$A:$A,'Inflation Constants Table'!$B:$B,0))),0)</f>
        <v>0</v>
      </c>
      <c r="I2277" s="23">
        <f>ROUND(IF($A2277 ='Inflation Constants Table'!$E$1,F2277,F2277*(_xlfn.XLOOKUP($A2277,'Inflation Constants Table'!$A:$A,'Inflation Constants Table'!$B:$B,0))),0)</f>
        <v>2337</v>
      </c>
      <c r="J2277" s="23">
        <f>ROUND(IF($A2277 ='Inflation Constants Table'!$E$1,G2277,G2277*(_xlfn.XLOOKUP($A2277,'Inflation Constants Table'!$A:$A,'Inflation Constants Table'!$B:$B,0))),0)</f>
        <v>2337</v>
      </c>
      <c r="K2277" s="19">
        <f t="shared" si="107"/>
        <v>0</v>
      </c>
      <c r="L2277" s="73">
        <f>_xlfn.XLOOKUP(A2277,'SAPD GF as Pct of COSA GF'!A:A,'SAPD GF as Pct of COSA GF'!C:C)</f>
        <v>1631636678</v>
      </c>
      <c r="M2277" s="19">
        <f t="shared" si="108"/>
        <v>1.4323041590757866E-6</v>
      </c>
    </row>
    <row r="2278" spans="1:13">
      <c r="A2278">
        <v>2023</v>
      </c>
      <c r="B2278" t="s">
        <v>238</v>
      </c>
      <c r="C2278" t="s">
        <v>130</v>
      </c>
      <c r="D2278" s="25" t="s">
        <v>148</v>
      </c>
      <c r="F2278" s="65">
        <v>55100</v>
      </c>
      <c r="G2278" s="65">
        <f t="shared" si="106"/>
        <v>55100</v>
      </c>
      <c r="H2278" s="23">
        <f>ROUND(IF($A2278 ='Inflation Constants Table'!$E$1,E2278,E2278*(_xlfn.XLOOKUP($A2278,'Inflation Constants Table'!$A:$A,'Inflation Constants Table'!$B:$B,0))),0)</f>
        <v>0</v>
      </c>
      <c r="I2278" s="23">
        <f>ROUND(IF($A2278 ='Inflation Constants Table'!$E$1,F2278,F2278*(_xlfn.XLOOKUP($A2278,'Inflation Constants Table'!$A:$A,'Inflation Constants Table'!$B:$B,0))),0)</f>
        <v>59508</v>
      </c>
      <c r="J2278" s="23">
        <f>ROUND(IF($A2278 ='Inflation Constants Table'!$E$1,G2278,G2278*(_xlfn.XLOOKUP($A2278,'Inflation Constants Table'!$A:$A,'Inflation Constants Table'!$B:$B,0))),0)</f>
        <v>59508</v>
      </c>
      <c r="K2278" s="19">
        <f t="shared" si="107"/>
        <v>0</v>
      </c>
      <c r="L2278" s="73">
        <f>_xlfn.XLOOKUP(A2278,'SAPD GF as Pct of COSA GF'!A:A,'SAPD GF as Pct of COSA GF'!C:C)</f>
        <v>1631636678</v>
      </c>
      <c r="M2278" s="19">
        <f t="shared" si="108"/>
        <v>3.6471354684759051E-5</v>
      </c>
    </row>
    <row r="2279" spans="1:13">
      <c r="A2279">
        <v>2023</v>
      </c>
      <c r="B2279" t="s">
        <v>238</v>
      </c>
      <c r="C2279" t="s">
        <v>130</v>
      </c>
      <c r="D2279" s="25" t="s">
        <v>155</v>
      </c>
      <c r="F2279" s="65">
        <v>2000</v>
      </c>
      <c r="G2279" s="65">
        <f t="shared" si="106"/>
        <v>2000</v>
      </c>
      <c r="H2279" s="23">
        <f>ROUND(IF($A2279 ='Inflation Constants Table'!$E$1,E2279,E2279*(_xlfn.XLOOKUP($A2279,'Inflation Constants Table'!$A:$A,'Inflation Constants Table'!$B:$B,0))),0)</f>
        <v>0</v>
      </c>
      <c r="I2279" s="23">
        <f>ROUND(IF($A2279 ='Inflation Constants Table'!$E$1,F2279,F2279*(_xlfn.XLOOKUP($A2279,'Inflation Constants Table'!$A:$A,'Inflation Constants Table'!$B:$B,0))),0)</f>
        <v>2160</v>
      </c>
      <c r="J2279" s="23">
        <f>ROUND(IF($A2279 ='Inflation Constants Table'!$E$1,G2279,G2279*(_xlfn.XLOOKUP($A2279,'Inflation Constants Table'!$A:$A,'Inflation Constants Table'!$B:$B,0))),0)</f>
        <v>2160</v>
      </c>
      <c r="K2279" s="19">
        <f t="shared" si="107"/>
        <v>0</v>
      </c>
      <c r="L2279" s="73">
        <f>_xlfn.XLOOKUP(A2279,'SAPD GF as Pct of COSA GF'!A:A,'SAPD GF as Pct of COSA GF'!C:C)</f>
        <v>1631636678</v>
      </c>
      <c r="M2279" s="19">
        <f t="shared" si="108"/>
        <v>1.323824126488532E-6</v>
      </c>
    </row>
    <row r="2280" spans="1:13">
      <c r="A2280">
        <v>2023</v>
      </c>
      <c r="B2280" t="s">
        <v>238</v>
      </c>
      <c r="C2280" t="s">
        <v>130</v>
      </c>
      <c r="D2280" s="25" t="s">
        <v>142</v>
      </c>
      <c r="F2280" s="65">
        <v>198850</v>
      </c>
      <c r="G2280" s="65">
        <f t="shared" si="106"/>
        <v>198850</v>
      </c>
      <c r="H2280" s="23">
        <f>ROUND(IF($A2280 ='Inflation Constants Table'!$E$1,E2280,E2280*(_xlfn.XLOOKUP($A2280,'Inflation Constants Table'!$A:$A,'Inflation Constants Table'!$B:$B,0))),0)</f>
        <v>0</v>
      </c>
      <c r="I2280" s="23">
        <f>ROUND(IF($A2280 ='Inflation Constants Table'!$E$1,F2280,F2280*(_xlfn.XLOOKUP($A2280,'Inflation Constants Table'!$A:$A,'Inflation Constants Table'!$B:$B,0))),0)</f>
        <v>214758</v>
      </c>
      <c r="J2280" s="23">
        <f>ROUND(IF($A2280 ='Inflation Constants Table'!$E$1,G2280,G2280*(_xlfn.XLOOKUP($A2280,'Inflation Constants Table'!$A:$A,'Inflation Constants Table'!$B:$B,0))),0)</f>
        <v>214758</v>
      </c>
      <c r="K2280" s="19">
        <f t="shared" si="107"/>
        <v>0</v>
      </c>
      <c r="L2280" s="73">
        <f>_xlfn.XLOOKUP(A2280,'SAPD GF as Pct of COSA GF'!A:A,'SAPD GF as Pct of COSA GF'!C:C)</f>
        <v>1631636678</v>
      </c>
      <c r="M2280" s="19">
        <f t="shared" si="108"/>
        <v>1.3162121377612227E-4</v>
      </c>
    </row>
    <row r="2281" spans="1:13">
      <c r="A2281">
        <v>2023</v>
      </c>
      <c r="B2281" t="s">
        <v>238</v>
      </c>
      <c r="C2281" t="s">
        <v>159</v>
      </c>
      <c r="D2281" s="25" t="s">
        <v>172</v>
      </c>
      <c r="F2281" s="65">
        <v>109928</v>
      </c>
      <c r="G2281" s="65">
        <f t="shared" si="106"/>
        <v>109928</v>
      </c>
      <c r="H2281" s="23">
        <f>ROUND(IF($A2281 ='Inflation Constants Table'!$E$1,E2281,E2281*(_xlfn.XLOOKUP($A2281,'Inflation Constants Table'!$A:$A,'Inflation Constants Table'!$B:$B,0))),0)</f>
        <v>0</v>
      </c>
      <c r="I2281" s="23">
        <f>ROUND(IF($A2281 ='Inflation Constants Table'!$E$1,F2281,F2281*(_xlfn.XLOOKUP($A2281,'Inflation Constants Table'!$A:$A,'Inflation Constants Table'!$B:$B,0))),0)</f>
        <v>118722</v>
      </c>
      <c r="J2281" s="23">
        <f>ROUND(IF($A2281 ='Inflation Constants Table'!$E$1,G2281,G2281*(_xlfn.XLOOKUP($A2281,'Inflation Constants Table'!$A:$A,'Inflation Constants Table'!$B:$B,0))),0)</f>
        <v>118722</v>
      </c>
      <c r="K2281" s="19">
        <f t="shared" si="107"/>
        <v>0</v>
      </c>
      <c r="L2281" s="73">
        <f>_xlfn.XLOOKUP(A2281,'SAPD GF as Pct of COSA GF'!A:A,'SAPD GF as Pct of COSA GF'!C:C)</f>
        <v>1631636678</v>
      </c>
      <c r="M2281" s="19">
        <f t="shared" si="108"/>
        <v>7.2762522196746055E-5</v>
      </c>
    </row>
    <row r="2282" spans="1:13">
      <c r="A2282">
        <v>2023</v>
      </c>
      <c r="B2282" t="s">
        <v>238</v>
      </c>
      <c r="C2282" t="s">
        <v>130</v>
      </c>
      <c r="D2282" s="25" t="s">
        <v>156</v>
      </c>
      <c r="F2282" s="65">
        <v>8000</v>
      </c>
      <c r="G2282" s="65">
        <f t="shared" si="106"/>
        <v>8000</v>
      </c>
      <c r="H2282" s="23">
        <f>ROUND(IF($A2282 ='Inflation Constants Table'!$E$1,E2282,E2282*(_xlfn.XLOOKUP($A2282,'Inflation Constants Table'!$A:$A,'Inflation Constants Table'!$B:$B,0))),0)</f>
        <v>0</v>
      </c>
      <c r="I2282" s="23">
        <f>ROUND(IF($A2282 ='Inflation Constants Table'!$E$1,F2282,F2282*(_xlfn.XLOOKUP($A2282,'Inflation Constants Table'!$A:$A,'Inflation Constants Table'!$B:$B,0))),0)</f>
        <v>8640</v>
      </c>
      <c r="J2282" s="23">
        <f>ROUND(IF($A2282 ='Inflation Constants Table'!$E$1,G2282,G2282*(_xlfn.XLOOKUP($A2282,'Inflation Constants Table'!$A:$A,'Inflation Constants Table'!$B:$B,0))),0)</f>
        <v>8640</v>
      </c>
      <c r="K2282" s="19">
        <f t="shared" si="107"/>
        <v>0</v>
      </c>
      <c r="L2282" s="73">
        <f>_xlfn.XLOOKUP(A2282,'SAPD GF as Pct of COSA GF'!A:A,'SAPD GF as Pct of COSA GF'!C:C)</f>
        <v>1631636678</v>
      </c>
      <c r="M2282" s="19">
        <f t="shared" si="108"/>
        <v>5.2952965059541278E-6</v>
      </c>
    </row>
    <row r="2283" spans="1:13">
      <c r="A2283">
        <v>2023</v>
      </c>
      <c r="B2283" t="s">
        <v>238</v>
      </c>
      <c r="C2283" t="s">
        <v>177</v>
      </c>
      <c r="D2283" s="25" t="s">
        <v>184</v>
      </c>
      <c r="F2283" s="65">
        <v>0</v>
      </c>
      <c r="G2283" s="65">
        <f t="shared" si="106"/>
        <v>0</v>
      </c>
      <c r="H2283" s="23">
        <f>ROUND(IF($A2283 ='Inflation Constants Table'!$E$1,E2283,E2283*(_xlfn.XLOOKUP($A2283,'Inflation Constants Table'!$A:$A,'Inflation Constants Table'!$B:$B,0))),0)</f>
        <v>0</v>
      </c>
      <c r="I2283" s="23">
        <f>ROUND(IF($A2283 ='Inflation Constants Table'!$E$1,F2283,F2283*(_xlfn.XLOOKUP($A2283,'Inflation Constants Table'!$A:$A,'Inflation Constants Table'!$B:$B,0))),0)</f>
        <v>0</v>
      </c>
      <c r="J2283" s="23">
        <f>ROUND(IF($A2283 ='Inflation Constants Table'!$E$1,G2283,G2283*(_xlfn.XLOOKUP($A2283,'Inflation Constants Table'!$A:$A,'Inflation Constants Table'!$B:$B,0))),0)</f>
        <v>0</v>
      </c>
      <c r="K2283" s="19">
        <f t="shared" si="107"/>
        <v>0</v>
      </c>
      <c r="L2283" s="73">
        <f>_xlfn.XLOOKUP(A2283,'SAPD GF as Pct of COSA GF'!A:A,'SAPD GF as Pct of COSA GF'!C:C)</f>
        <v>1631636678</v>
      </c>
      <c r="M2283" s="19">
        <f t="shared" si="108"/>
        <v>0</v>
      </c>
    </row>
    <row r="2284" spans="1:13">
      <c r="A2284">
        <v>2024</v>
      </c>
      <c r="B2284" t="s">
        <v>238</v>
      </c>
      <c r="C2284" t="s">
        <v>130</v>
      </c>
      <c r="D2284" s="25" t="s">
        <v>138</v>
      </c>
      <c r="F2284" s="65">
        <v>0</v>
      </c>
      <c r="G2284" s="65">
        <f t="shared" si="106"/>
        <v>0</v>
      </c>
      <c r="H2284" s="23">
        <f>ROUND(IF($A2284 ='Inflation Constants Table'!$E$1,E2284,E2284*(_xlfn.XLOOKUP($A2284,'Inflation Constants Table'!$A:$A,'Inflation Constants Table'!$B:$B,0))),0)</f>
        <v>0</v>
      </c>
      <c r="I2284" s="23">
        <f>ROUND(IF($A2284 ='Inflation Constants Table'!$E$1,F2284,F2284*(_xlfn.XLOOKUP($A2284,'Inflation Constants Table'!$A:$A,'Inflation Constants Table'!$B:$B,0))),0)</f>
        <v>0</v>
      </c>
      <c r="J2284" s="23">
        <f>ROUND(IF($A2284 ='Inflation Constants Table'!$E$1,G2284,G2284*(_xlfn.XLOOKUP($A2284,'Inflation Constants Table'!$A:$A,'Inflation Constants Table'!$B:$B,0))),0)</f>
        <v>0</v>
      </c>
      <c r="K2284" s="19">
        <f t="shared" si="107"/>
        <v>0</v>
      </c>
      <c r="L2284" s="73">
        <f>_xlfn.XLOOKUP(A2284,'SAPD GF as Pct of COSA GF'!A:A,'SAPD GF as Pct of COSA GF'!C:C)</f>
        <v>1682584782</v>
      </c>
      <c r="M2284" s="19">
        <f t="shared" si="108"/>
        <v>0</v>
      </c>
    </row>
    <row r="2285" spans="1:13">
      <c r="A2285">
        <v>2024</v>
      </c>
      <c r="B2285" t="s">
        <v>238</v>
      </c>
      <c r="C2285" t="s">
        <v>159</v>
      </c>
      <c r="D2285" s="25" t="s">
        <v>173</v>
      </c>
      <c r="F2285" s="65">
        <v>34000</v>
      </c>
      <c r="G2285" s="65">
        <f t="shared" si="106"/>
        <v>34000</v>
      </c>
      <c r="H2285" s="23">
        <f>ROUND(IF($A2285 ='Inflation Constants Table'!$E$1,E2285,E2285*(_xlfn.XLOOKUP($A2285,'Inflation Constants Table'!$A:$A,'Inflation Constants Table'!$B:$B,0))),0)</f>
        <v>0</v>
      </c>
      <c r="I2285" s="23">
        <f>ROUND(IF($A2285 ='Inflation Constants Table'!$E$1,F2285,F2285*(_xlfn.XLOOKUP($A2285,'Inflation Constants Table'!$A:$A,'Inflation Constants Table'!$B:$B,0))),0)</f>
        <v>35700</v>
      </c>
      <c r="J2285" s="23">
        <f>ROUND(IF($A2285 ='Inflation Constants Table'!$E$1,G2285,G2285*(_xlfn.XLOOKUP($A2285,'Inflation Constants Table'!$A:$A,'Inflation Constants Table'!$B:$B,0))),0)</f>
        <v>35700</v>
      </c>
      <c r="K2285" s="19">
        <f t="shared" si="107"/>
        <v>0</v>
      </c>
      <c r="L2285" s="73">
        <f>_xlfn.XLOOKUP(A2285,'SAPD GF as Pct of COSA GF'!A:A,'SAPD GF as Pct of COSA GF'!C:C)</f>
        <v>1682584782</v>
      </c>
      <c r="M2285" s="19">
        <f t="shared" si="108"/>
        <v>2.1217355809889883E-5</v>
      </c>
    </row>
    <row r="2286" spans="1:13">
      <c r="A2286">
        <v>2024</v>
      </c>
      <c r="B2286" t="s">
        <v>238</v>
      </c>
      <c r="C2286" t="s">
        <v>177</v>
      </c>
      <c r="D2286" s="25" t="s">
        <v>189</v>
      </c>
      <c r="F2286" s="65">
        <v>3060</v>
      </c>
      <c r="G2286" s="65">
        <f t="shared" si="106"/>
        <v>3060</v>
      </c>
      <c r="H2286" s="23">
        <f>ROUND(IF($A2286 ='Inflation Constants Table'!$E$1,E2286,E2286*(_xlfn.XLOOKUP($A2286,'Inflation Constants Table'!$A:$A,'Inflation Constants Table'!$B:$B,0))),0)</f>
        <v>0</v>
      </c>
      <c r="I2286" s="23">
        <f>ROUND(IF($A2286 ='Inflation Constants Table'!$E$1,F2286,F2286*(_xlfn.XLOOKUP($A2286,'Inflation Constants Table'!$A:$A,'Inflation Constants Table'!$B:$B,0))),0)</f>
        <v>3213</v>
      </c>
      <c r="J2286" s="23">
        <f>ROUND(IF($A2286 ='Inflation Constants Table'!$E$1,G2286,G2286*(_xlfn.XLOOKUP($A2286,'Inflation Constants Table'!$A:$A,'Inflation Constants Table'!$B:$B,0))),0)</f>
        <v>3213</v>
      </c>
      <c r="K2286" s="19">
        <f t="shared" si="107"/>
        <v>0</v>
      </c>
      <c r="L2286" s="73">
        <f>_xlfn.XLOOKUP(A2286,'SAPD GF as Pct of COSA GF'!A:A,'SAPD GF as Pct of COSA GF'!C:C)</f>
        <v>1682584782</v>
      </c>
      <c r="M2286" s="19">
        <f t="shared" si="108"/>
        <v>1.9095620228900893E-6</v>
      </c>
    </row>
    <row r="2287" spans="1:13">
      <c r="A2287">
        <v>2024</v>
      </c>
      <c r="B2287" t="s">
        <v>238</v>
      </c>
      <c r="C2287" t="s">
        <v>130</v>
      </c>
      <c r="D2287" s="25" t="s">
        <v>239</v>
      </c>
      <c r="F2287" s="65">
        <v>58635</v>
      </c>
      <c r="G2287" s="65">
        <f t="shared" si="106"/>
        <v>58635</v>
      </c>
      <c r="H2287" s="23">
        <f>ROUND(IF($A2287 ='Inflation Constants Table'!$E$1,E2287,E2287*(_xlfn.XLOOKUP($A2287,'Inflation Constants Table'!$A:$A,'Inflation Constants Table'!$B:$B,0))),0)</f>
        <v>0</v>
      </c>
      <c r="I2287" s="23">
        <f>ROUND(IF($A2287 ='Inflation Constants Table'!$E$1,F2287,F2287*(_xlfn.XLOOKUP($A2287,'Inflation Constants Table'!$A:$A,'Inflation Constants Table'!$B:$B,0))),0)</f>
        <v>61567</v>
      </c>
      <c r="J2287" s="23">
        <f>ROUND(IF($A2287 ='Inflation Constants Table'!$E$1,G2287,G2287*(_xlfn.XLOOKUP($A2287,'Inflation Constants Table'!$A:$A,'Inflation Constants Table'!$B:$B,0))),0)</f>
        <v>61567</v>
      </c>
      <c r="K2287" s="19">
        <f t="shared" si="107"/>
        <v>0</v>
      </c>
      <c r="L2287" s="73">
        <f>_xlfn.XLOOKUP(A2287,'SAPD GF as Pct of COSA GF'!A:A,'SAPD GF as Pct of COSA GF'!C:C)</f>
        <v>1682584782</v>
      </c>
      <c r="M2287" s="19">
        <f t="shared" si="108"/>
        <v>3.6590726754831662E-5</v>
      </c>
    </row>
    <row r="2288" spans="1:13">
      <c r="A2288">
        <v>2024</v>
      </c>
      <c r="B2288" t="s">
        <v>238</v>
      </c>
      <c r="C2288" t="s">
        <v>130</v>
      </c>
      <c r="D2288" s="25" t="s">
        <v>240</v>
      </c>
      <c r="F2288" s="65">
        <v>1232</v>
      </c>
      <c r="G2288" s="65">
        <f t="shared" si="106"/>
        <v>1232</v>
      </c>
      <c r="H2288" s="23">
        <f>ROUND(IF($A2288 ='Inflation Constants Table'!$E$1,E2288,E2288*(_xlfn.XLOOKUP($A2288,'Inflation Constants Table'!$A:$A,'Inflation Constants Table'!$B:$B,0))),0)</f>
        <v>0</v>
      </c>
      <c r="I2288" s="23">
        <f>ROUND(IF($A2288 ='Inflation Constants Table'!$E$1,F2288,F2288*(_xlfn.XLOOKUP($A2288,'Inflation Constants Table'!$A:$A,'Inflation Constants Table'!$B:$B,0))),0)</f>
        <v>1294</v>
      </c>
      <c r="J2288" s="23">
        <f>ROUND(IF($A2288 ='Inflation Constants Table'!$E$1,G2288,G2288*(_xlfn.XLOOKUP($A2288,'Inflation Constants Table'!$A:$A,'Inflation Constants Table'!$B:$B,0))),0)</f>
        <v>1294</v>
      </c>
      <c r="K2288" s="19">
        <f t="shared" si="107"/>
        <v>0</v>
      </c>
      <c r="L2288" s="73">
        <f>_xlfn.XLOOKUP(A2288,'SAPD GF as Pct of COSA GF'!A:A,'SAPD GF as Pct of COSA GF'!C:C)</f>
        <v>1682584782</v>
      </c>
      <c r="M2288" s="19">
        <f t="shared" si="108"/>
        <v>7.6905485764698898E-7</v>
      </c>
    </row>
    <row r="2289" spans="1:13">
      <c r="A2289">
        <v>2024</v>
      </c>
      <c r="B2289" t="s">
        <v>238</v>
      </c>
      <c r="C2289" t="s">
        <v>199</v>
      </c>
      <c r="D2289" s="25" t="s">
        <v>203</v>
      </c>
      <c r="F2289" s="65">
        <v>0</v>
      </c>
      <c r="G2289" s="65">
        <f t="shared" si="106"/>
        <v>0</v>
      </c>
      <c r="H2289" s="23">
        <f>ROUND(IF($A2289 ='Inflation Constants Table'!$E$1,E2289,E2289*(_xlfn.XLOOKUP($A2289,'Inflation Constants Table'!$A:$A,'Inflation Constants Table'!$B:$B,0))),0)</f>
        <v>0</v>
      </c>
      <c r="I2289" s="23">
        <f>ROUND(IF($A2289 ='Inflation Constants Table'!$E$1,F2289,F2289*(_xlfn.XLOOKUP($A2289,'Inflation Constants Table'!$A:$A,'Inflation Constants Table'!$B:$B,0))),0)</f>
        <v>0</v>
      </c>
      <c r="J2289" s="23">
        <f>ROUND(IF($A2289 ='Inflation Constants Table'!$E$1,G2289,G2289*(_xlfn.XLOOKUP($A2289,'Inflation Constants Table'!$A:$A,'Inflation Constants Table'!$B:$B,0))),0)</f>
        <v>0</v>
      </c>
      <c r="K2289" s="19">
        <f t="shared" si="107"/>
        <v>0</v>
      </c>
      <c r="L2289" s="73">
        <f>_xlfn.XLOOKUP(A2289,'SAPD GF as Pct of COSA GF'!A:A,'SAPD GF as Pct of COSA GF'!C:C)</f>
        <v>1682584782</v>
      </c>
      <c r="M2289" s="19">
        <f t="shared" si="108"/>
        <v>0</v>
      </c>
    </row>
    <row r="2290" spans="1:13">
      <c r="A2290">
        <v>2024</v>
      </c>
      <c r="B2290" t="s">
        <v>238</v>
      </c>
      <c r="C2290" t="s">
        <v>199</v>
      </c>
      <c r="D2290" s="25" t="s">
        <v>222</v>
      </c>
      <c r="F2290" s="65">
        <v>54449</v>
      </c>
      <c r="G2290" s="65">
        <f t="shared" si="106"/>
        <v>54449</v>
      </c>
      <c r="H2290" s="23">
        <f>ROUND(IF($A2290 ='Inflation Constants Table'!$E$1,E2290,E2290*(_xlfn.XLOOKUP($A2290,'Inflation Constants Table'!$A:$A,'Inflation Constants Table'!$B:$B,0))),0)</f>
        <v>0</v>
      </c>
      <c r="I2290" s="23">
        <f>ROUND(IF($A2290 ='Inflation Constants Table'!$E$1,F2290,F2290*(_xlfn.XLOOKUP($A2290,'Inflation Constants Table'!$A:$A,'Inflation Constants Table'!$B:$B,0))),0)</f>
        <v>57171</v>
      </c>
      <c r="J2290" s="23">
        <f>ROUND(IF($A2290 ='Inflation Constants Table'!$E$1,G2290,G2290*(_xlfn.XLOOKUP($A2290,'Inflation Constants Table'!$A:$A,'Inflation Constants Table'!$B:$B,0))),0)</f>
        <v>57171</v>
      </c>
      <c r="K2290" s="19">
        <f t="shared" si="107"/>
        <v>0</v>
      </c>
      <c r="L2290" s="73">
        <f>_xlfn.XLOOKUP(A2290,'SAPD GF as Pct of COSA GF'!A:A,'SAPD GF as Pct of COSA GF'!C:C)</f>
        <v>1682584782</v>
      </c>
      <c r="M2290" s="19">
        <f t="shared" si="108"/>
        <v>3.3978079804123656E-5</v>
      </c>
    </row>
    <row r="2291" spans="1:13">
      <c r="A2291">
        <v>2024</v>
      </c>
      <c r="B2291" t="s">
        <v>238</v>
      </c>
      <c r="C2291" t="s">
        <v>130</v>
      </c>
      <c r="D2291" s="25" t="s">
        <v>241</v>
      </c>
      <c r="F2291" s="65">
        <v>0</v>
      </c>
      <c r="G2291" s="65">
        <f t="shared" si="106"/>
        <v>0</v>
      </c>
      <c r="H2291" s="23">
        <f>ROUND(IF($A2291 ='Inflation Constants Table'!$E$1,E2291,E2291*(_xlfn.XLOOKUP($A2291,'Inflation Constants Table'!$A:$A,'Inflation Constants Table'!$B:$B,0))),0)</f>
        <v>0</v>
      </c>
      <c r="I2291" s="23">
        <f>ROUND(IF($A2291 ='Inflation Constants Table'!$E$1,F2291,F2291*(_xlfn.XLOOKUP($A2291,'Inflation Constants Table'!$A:$A,'Inflation Constants Table'!$B:$B,0))),0)</f>
        <v>0</v>
      </c>
      <c r="J2291" s="23">
        <f>ROUND(IF($A2291 ='Inflation Constants Table'!$E$1,G2291,G2291*(_xlfn.XLOOKUP($A2291,'Inflation Constants Table'!$A:$A,'Inflation Constants Table'!$B:$B,0))),0)</f>
        <v>0</v>
      </c>
      <c r="K2291" s="19">
        <f t="shared" si="107"/>
        <v>0</v>
      </c>
      <c r="L2291" s="73">
        <f>_xlfn.XLOOKUP(A2291,'SAPD GF as Pct of COSA GF'!A:A,'SAPD GF as Pct of COSA GF'!C:C)</f>
        <v>1682584782</v>
      </c>
      <c r="M2291" s="19">
        <f t="shared" si="108"/>
        <v>0</v>
      </c>
    </row>
    <row r="2292" spans="1:13">
      <c r="A2292">
        <v>2024</v>
      </c>
      <c r="B2292" t="s">
        <v>238</v>
      </c>
      <c r="C2292" t="s">
        <v>199</v>
      </c>
      <c r="D2292" s="25" t="s">
        <v>227</v>
      </c>
      <c r="F2292" s="65">
        <v>0</v>
      </c>
      <c r="G2292" s="65">
        <f t="shared" si="106"/>
        <v>0</v>
      </c>
      <c r="H2292" s="23">
        <f>ROUND(IF($A2292 ='Inflation Constants Table'!$E$1,E2292,E2292*(_xlfn.XLOOKUP($A2292,'Inflation Constants Table'!$A:$A,'Inflation Constants Table'!$B:$B,0))),0)</f>
        <v>0</v>
      </c>
      <c r="I2292" s="23">
        <f>ROUND(IF($A2292 ='Inflation Constants Table'!$E$1,F2292,F2292*(_xlfn.XLOOKUP($A2292,'Inflation Constants Table'!$A:$A,'Inflation Constants Table'!$B:$B,0))),0)</f>
        <v>0</v>
      </c>
      <c r="J2292" s="23">
        <f>ROUND(IF($A2292 ='Inflation Constants Table'!$E$1,G2292,G2292*(_xlfn.XLOOKUP($A2292,'Inflation Constants Table'!$A:$A,'Inflation Constants Table'!$B:$B,0))),0)</f>
        <v>0</v>
      </c>
      <c r="K2292" s="19">
        <f t="shared" si="107"/>
        <v>0</v>
      </c>
      <c r="L2292" s="73">
        <f>_xlfn.XLOOKUP(A2292,'SAPD GF as Pct of COSA GF'!A:A,'SAPD GF as Pct of COSA GF'!C:C)</f>
        <v>1682584782</v>
      </c>
      <c r="M2292" s="19">
        <f t="shared" si="108"/>
        <v>0</v>
      </c>
    </row>
    <row r="2293" spans="1:13">
      <c r="A2293">
        <v>2024</v>
      </c>
      <c r="B2293" t="s">
        <v>238</v>
      </c>
      <c r="C2293" t="s">
        <v>177</v>
      </c>
      <c r="D2293" s="25" t="s">
        <v>182</v>
      </c>
      <c r="F2293" s="65">
        <v>441</v>
      </c>
      <c r="G2293" s="65">
        <f t="shared" si="106"/>
        <v>441</v>
      </c>
      <c r="H2293" s="23">
        <f>ROUND(IF($A2293 ='Inflation Constants Table'!$E$1,E2293,E2293*(_xlfn.XLOOKUP($A2293,'Inflation Constants Table'!$A:$A,'Inflation Constants Table'!$B:$B,0))),0)</f>
        <v>0</v>
      </c>
      <c r="I2293" s="23">
        <f>ROUND(IF($A2293 ='Inflation Constants Table'!$E$1,F2293,F2293*(_xlfn.XLOOKUP($A2293,'Inflation Constants Table'!$A:$A,'Inflation Constants Table'!$B:$B,0))),0)</f>
        <v>463</v>
      </c>
      <c r="J2293" s="23">
        <f>ROUND(IF($A2293 ='Inflation Constants Table'!$E$1,G2293,G2293*(_xlfn.XLOOKUP($A2293,'Inflation Constants Table'!$A:$A,'Inflation Constants Table'!$B:$B,0))),0)</f>
        <v>463</v>
      </c>
      <c r="K2293" s="19">
        <f t="shared" si="107"/>
        <v>0</v>
      </c>
      <c r="L2293" s="73">
        <f>_xlfn.XLOOKUP(A2293,'SAPD GF as Pct of COSA GF'!A:A,'SAPD GF as Pct of COSA GF'!C:C)</f>
        <v>1682584782</v>
      </c>
      <c r="M2293" s="19">
        <f t="shared" si="108"/>
        <v>2.7517186946719928E-7</v>
      </c>
    </row>
    <row r="2294" spans="1:13">
      <c r="A2294">
        <v>2024</v>
      </c>
      <c r="B2294" t="s">
        <v>238</v>
      </c>
      <c r="C2294" t="s">
        <v>159</v>
      </c>
      <c r="D2294" s="25" t="s">
        <v>166</v>
      </c>
      <c r="F2294" s="65">
        <v>5000</v>
      </c>
      <c r="G2294" s="65">
        <f t="shared" si="106"/>
        <v>5000</v>
      </c>
      <c r="H2294" s="23">
        <f>ROUND(IF($A2294 ='Inflation Constants Table'!$E$1,E2294,E2294*(_xlfn.XLOOKUP($A2294,'Inflation Constants Table'!$A:$A,'Inflation Constants Table'!$B:$B,0))),0)</f>
        <v>0</v>
      </c>
      <c r="I2294" s="23">
        <f>ROUND(IF($A2294 ='Inflation Constants Table'!$E$1,F2294,F2294*(_xlfn.XLOOKUP($A2294,'Inflation Constants Table'!$A:$A,'Inflation Constants Table'!$B:$B,0))),0)</f>
        <v>5250</v>
      </c>
      <c r="J2294" s="23">
        <f>ROUND(IF($A2294 ='Inflation Constants Table'!$E$1,G2294,G2294*(_xlfn.XLOOKUP($A2294,'Inflation Constants Table'!$A:$A,'Inflation Constants Table'!$B:$B,0))),0)</f>
        <v>5250</v>
      </c>
      <c r="K2294" s="19">
        <f t="shared" si="107"/>
        <v>0</v>
      </c>
      <c r="L2294" s="73">
        <f>_xlfn.XLOOKUP(A2294,'SAPD GF as Pct of COSA GF'!A:A,'SAPD GF as Pct of COSA GF'!C:C)</f>
        <v>1682584782</v>
      </c>
      <c r="M2294" s="19">
        <f t="shared" si="108"/>
        <v>3.1201993838073357E-6</v>
      </c>
    </row>
    <row r="2295" spans="1:13">
      <c r="A2295">
        <v>2024</v>
      </c>
      <c r="B2295" t="s">
        <v>238</v>
      </c>
      <c r="C2295" t="s">
        <v>159</v>
      </c>
      <c r="D2295" s="25" t="s">
        <v>210</v>
      </c>
      <c r="F2295" s="65">
        <v>0</v>
      </c>
      <c r="G2295" s="65">
        <f t="shared" si="106"/>
        <v>0</v>
      </c>
      <c r="H2295" s="23">
        <f>ROUND(IF($A2295 ='Inflation Constants Table'!$E$1,E2295,E2295*(_xlfn.XLOOKUP($A2295,'Inflation Constants Table'!$A:$A,'Inflation Constants Table'!$B:$B,0))),0)</f>
        <v>0</v>
      </c>
      <c r="I2295" s="23">
        <f>ROUND(IF($A2295 ='Inflation Constants Table'!$E$1,F2295,F2295*(_xlfn.XLOOKUP($A2295,'Inflation Constants Table'!$A:$A,'Inflation Constants Table'!$B:$B,0))),0)</f>
        <v>0</v>
      </c>
      <c r="J2295" s="23">
        <f>ROUND(IF($A2295 ='Inflation Constants Table'!$E$1,G2295,G2295*(_xlfn.XLOOKUP($A2295,'Inflation Constants Table'!$A:$A,'Inflation Constants Table'!$B:$B,0))),0)</f>
        <v>0</v>
      </c>
      <c r="K2295" s="19">
        <f t="shared" si="107"/>
        <v>0</v>
      </c>
      <c r="L2295" s="73">
        <f>_xlfn.XLOOKUP(A2295,'SAPD GF as Pct of COSA GF'!A:A,'SAPD GF as Pct of COSA GF'!C:C)</f>
        <v>1682584782</v>
      </c>
      <c r="M2295" s="19">
        <f t="shared" si="108"/>
        <v>0</v>
      </c>
    </row>
    <row r="2296" spans="1:13">
      <c r="A2296">
        <v>2024</v>
      </c>
      <c r="B2296" t="s">
        <v>238</v>
      </c>
      <c r="C2296" t="s">
        <v>130</v>
      </c>
      <c r="D2296" s="25" t="s">
        <v>137</v>
      </c>
      <c r="F2296" s="65">
        <v>2000</v>
      </c>
      <c r="G2296" s="65">
        <f t="shared" si="106"/>
        <v>2000</v>
      </c>
      <c r="H2296" s="23">
        <f>ROUND(IF($A2296 ='Inflation Constants Table'!$E$1,E2296,E2296*(_xlfn.XLOOKUP($A2296,'Inflation Constants Table'!$A:$A,'Inflation Constants Table'!$B:$B,0))),0)</f>
        <v>0</v>
      </c>
      <c r="I2296" s="23">
        <f>ROUND(IF($A2296 ='Inflation Constants Table'!$E$1,F2296,F2296*(_xlfn.XLOOKUP($A2296,'Inflation Constants Table'!$A:$A,'Inflation Constants Table'!$B:$B,0))),0)</f>
        <v>2100</v>
      </c>
      <c r="J2296" s="23">
        <f>ROUND(IF($A2296 ='Inflation Constants Table'!$E$1,G2296,G2296*(_xlfn.XLOOKUP($A2296,'Inflation Constants Table'!$A:$A,'Inflation Constants Table'!$B:$B,0))),0)</f>
        <v>2100</v>
      </c>
      <c r="K2296" s="19">
        <f t="shared" si="107"/>
        <v>0</v>
      </c>
      <c r="L2296" s="73">
        <f>_xlfn.XLOOKUP(A2296,'SAPD GF as Pct of COSA GF'!A:A,'SAPD GF as Pct of COSA GF'!C:C)</f>
        <v>1682584782</v>
      </c>
      <c r="M2296" s="19">
        <f t="shared" si="108"/>
        <v>1.2480797535229343E-6</v>
      </c>
    </row>
    <row r="2297" spans="1:13">
      <c r="A2297">
        <v>2024</v>
      </c>
      <c r="B2297" t="s">
        <v>238</v>
      </c>
      <c r="C2297" t="s">
        <v>130</v>
      </c>
      <c r="D2297" s="25" t="s">
        <v>131</v>
      </c>
      <c r="F2297" s="65">
        <v>8000</v>
      </c>
      <c r="G2297" s="65">
        <f t="shared" si="106"/>
        <v>8000</v>
      </c>
      <c r="H2297" s="23">
        <f>ROUND(IF($A2297 ='Inflation Constants Table'!$E$1,E2297,E2297*(_xlfn.XLOOKUP($A2297,'Inflation Constants Table'!$A:$A,'Inflation Constants Table'!$B:$B,0))),0)</f>
        <v>0</v>
      </c>
      <c r="I2297" s="23">
        <f>ROUND(IF($A2297 ='Inflation Constants Table'!$E$1,F2297,F2297*(_xlfn.XLOOKUP($A2297,'Inflation Constants Table'!$A:$A,'Inflation Constants Table'!$B:$B,0))),0)</f>
        <v>8400</v>
      </c>
      <c r="J2297" s="23">
        <f>ROUND(IF($A2297 ='Inflation Constants Table'!$E$1,G2297,G2297*(_xlfn.XLOOKUP($A2297,'Inflation Constants Table'!$A:$A,'Inflation Constants Table'!$B:$B,0))),0)</f>
        <v>8400</v>
      </c>
      <c r="K2297" s="19">
        <f t="shared" si="107"/>
        <v>0</v>
      </c>
      <c r="L2297" s="73">
        <f>_xlfn.XLOOKUP(A2297,'SAPD GF as Pct of COSA GF'!A:A,'SAPD GF as Pct of COSA GF'!C:C)</f>
        <v>1682584782</v>
      </c>
      <c r="M2297" s="19">
        <f t="shared" si="108"/>
        <v>4.9923190140917373E-6</v>
      </c>
    </row>
    <row r="2298" spans="1:13">
      <c r="A2298">
        <v>2024</v>
      </c>
      <c r="B2298" t="s">
        <v>238</v>
      </c>
      <c r="C2298" t="s">
        <v>130</v>
      </c>
      <c r="D2298" s="25" t="s">
        <v>132</v>
      </c>
      <c r="F2298" s="65">
        <v>415000</v>
      </c>
      <c r="G2298" s="65">
        <f t="shared" si="106"/>
        <v>415000</v>
      </c>
      <c r="H2298" s="23">
        <f>ROUND(IF($A2298 ='Inflation Constants Table'!$E$1,E2298,E2298*(_xlfn.XLOOKUP($A2298,'Inflation Constants Table'!$A:$A,'Inflation Constants Table'!$B:$B,0))),0)</f>
        <v>0</v>
      </c>
      <c r="I2298" s="23">
        <f>ROUND(IF($A2298 ='Inflation Constants Table'!$E$1,F2298,F2298*(_xlfn.XLOOKUP($A2298,'Inflation Constants Table'!$A:$A,'Inflation Constants Table'!$B:$B,0))),0)</f>
        <v>435750</v>
      </c>
      <c r="J2298" s="23">
        <f>ROUND(IF($A2298 ='Inflation Constants Table'!$E$1,G2298,G2298*(_xlfn.XLOOKUP($A2298,'Inflation Constants Table'!$A:$A,'Inflation Constants Table'!$B:$B,0))),0)</f>
        <v>435750</v>
      </c>
      <c r="K2298" s="19">
        <f t="shared" si="107"/>
        <v>0</v>
      </c>
      <c r="L2298" s="73">
        <f>_xlfn.XLOOKUP(A2298,'SAPD GF as Pct of COSA GF'!A:A,'SAPD GF as Pct of COSA GF'!C:C)</f>
        <v>1682584782</v>
      </c>
      <c r="M2298" s="19">
        <f t="shared" si="108"/>
        <v>2.5897654885600883E-4</v>
      </c>
    </row>
    <row r="2299" spans="1:13">
      <c r="A2299">
        <v>2024</v>
      </c>
      <c r="B2299" t="s">
        <v>238</v>
      </c>
      <c r="C2299" t="s">
        <v>177</v>
      </c>
      <c r="D2299" s="25" t="s">
        <v>185</v>
      </c>
      <c r="F2299" s="65">
        <v>0</v>
      </c>
      <c r="G2299" s="65">
        <f t="shared" si="106"/>
        <v>0</v>
      </c>
      <c r="H2299" s="23">
        <f>ROUND(IF($A2299 ='Inflation Constants Table'!$E$1,E2299,E2299*(_xlfn.XLOOKUP($A2299,'Inflation Constants Table'!$A:$A,'Inflation Constants Table'!$B:$B,0))),0)</f>
        <v>0</v>
      </c>
      <c r="I2299" s="23">
        <f>ROUND(IF($A2299 ='Inflation Constants Table'!$E$1,F2299,F2299*(_xlfn.XLOOKUP($A2299,'Inflation Constants Table'!$A:$A,'Inflation Constants Table'!$B:$B,0))),0)</f>
        <v>0</v>
      </c>
      <c r="J2299" s="23">
        <f>ROUND(IF($A2299 ='Inflation Constants Table'!$E$1,G2299,G2299*(_xlfn.XLOOKUP($A2299,'Inflation Constants Table'!$A:$A,'Inflation Constants Table'!$B:$B,0))),0)</f>
        <v>0</v>
      </c>
      <c r="K2299" s="19">
        <f t="shared" si="107"/>
        <v>0</v>
      </c>
      <c r="L2299" s="73">
        <f>_xlfn.XLOOKUP(A2299,'SAPD GF as Pct of COSA GF'!A:A,'SAPD GF as Pct of COSA GF'!C:C)</f>
        <v>1682584782</v>
      </c>
      <c r="M2299" s="19">
        <f t="shared" si="108"/>
        <v>0</v>
      </c>
    </row>
    <row r="2300" spans="1:13">
      <c r="A2300">
        <v>2024</v>
      </c>
      <c r="B2300" t="s">
        <v>238</v>
      </c>
      <c r="C2300" t="s">
        <v>199</v>
      </c>
      <c r="D2300" s="25" t="s">
        <v>228</v>
      </c>
      <c r="F2300" s="65">
        <v>45000</v>
      </c>
      <c r="G2300" s="65">
        <f t="shared" si="106"/>
        <v>45000</v>
      </c>
      <c r="H2300" s="23">
        <f>ROUND(IF($A2300 ='Inflation Constants Table'!$E$1,E2300,E2300*(_xlfn.XLOOKUP($A2300,'Inflation Constants Table'!$A:$A,'Inflation Constants Table'!$B:$B,0))),0)</f>
        <v>0</v>
      </c>
      <c r="I2300" s="23">
        <f>ROUND(IF($A2300 ='Inflation Constants Table'!$E$1,F2300,F2300*(_xlfn.XLOOKUP($A2300,'Inflation Constants Table'!$A:$A,'Inflation Constants Table'!$B:$B,0))),0)</f>
        <v>47250</v>
      </c>
      <c r="J2300" s="23">
        <f>ROUND(IF($A2300 ='Inflation Constants Table'!$E$1,G2300,G2300*(_xlfn.XLOOKUP($A2300,'Inflation Constants Table'!$A:$A,'Inflation Constants Table'!$B:$B,0))),0)</f>
        <v>47250</v>
      </c>
      <c r="K2300" s="19">
        <f t="shared" si="107"/>
        <v>0</v>
      </c>
      <c r="L2300" s="73">
        <f>_xlfn.XLOOKUP(A2300,'SAPD GF as Pct of COSA GF'!A:A,'SAPD GF as Pct of COSA GF'!C:C)</f>
        <v>1682584782</v>
      </c>
      <c r="M2300" s="19">
        <f t="shared" si="108"/>
        <v>2.8081794454266019E-5</v>
      </c>
    </row>
    <row r="2301" spans="1:13">
      <c r="A2301">
        <v>2024</v>
      </c>
      <c r="B2301" t="s">
        <v>238</v>
      </c>
      <c r="C2301" t="s">
        <v>159</v>
      </c>
      <c r="D2301" s="25" t="s">
        <v>163</v>
      </c>
      <c r="F2301" s="65">
        <v>5340</v>
      </c>
      <c r="G2301" s="65">
        <f t="shared" si="106"/>
        <v>5340</v>
      </c>
      <c r="H2301" s="23">
        <f>ROUND(IF($A2301 ='Inflation Constants Table'!$E$1,E2301,E2301*(_xlfn.XLOOKUP($A2301,'Inflation Constants Table'!$A:$A,'Inflation Constants Table'!$B:$B,0))),0)</f>
        <v>0</v>
      </c>
      <c r="I2301" s="23">
        <f>ROUND(IF($A2301 ='Inflation Constants Table'!$E$1,F2301,F2301*(_xlfn.XLOOKUP($A2301,'Inflation Constants Table'!$A:$A,'Inflation Constants Table'!$B:$B,0))),0)</f>
        <v>5607</v>
      </c>
      <c r="J2301" s="23">
        <f>ROUND(IF($A2301 ='Inflation Constants Table'!$E$1,G2301,G2301*(_xlfn.XLOOKUP($A2301,'Inflation Constants Table'!$A:$A,'Inflation Constants Table'!$B:$B,0))),0)</f>
        <v>5607</v>
      </c>
      <c r="K2301" s="19">
        <f t="shared" si="107"/>
        <v>0</v>
      </c>
      <c r="L2301" s="73">
        <f>_xlfn.XLOOKUP(A2301,'SAPD GF as Pct of COSA GF'!A:A,'SAPD GF as Pct of COSA GF'!C:C)</f>
        <v>1682584782</v>
      </c>
      <c r="M2301" s="19">
        <f t="shared" si="108"/>
        <v>3.3323729419062343E-6</v>
      </c>
    </row>
    <row r="2302" spans="1:13">
      <c r="A2302">
        <v>2024</v>
      </c>
      <c r="B2302" t="s">
        <v>238</v>
      </c>
      <c r="C2302" t="s">
        <v>159</v>
      </c>
      <c r="D2302" s="25" t="s">
        <v>161</v>
      </c>
      <c r="F2302" s="65">
        <v>17054</v>
      </c>
      <c r="G2302" s="65">
        <f t="shared" si="106"/>
        <v>17054</v>
      </c>
      <c r="H2302" s="23">
        <f>ROUND(IF($A2302 ='Inflation Constants Table'!$E$1,E2302,E2302*(_xlfn.XLOOKUP($A2302,'Inflation Constants Table'!$A:$A,'Inflation Constants Table'!$B:$B,0))),0)</f>
        <v>0</v>
      </c>
      <c r="I2302" s="23">
        <f>ROUND(IF($A2302 ='Inflation Constants Table'!$E$1,F2302,F2302*(_xlfn.XLOOKUP($A2302,'Inflation Constants Table'!$A:$A,'Inflation Constants Table'!$B:$B,0))),0)</f>
        <v>17907</v>
      </c>
      <c r="J2302" s="23">
        <f>ROUND(IF($A2302 ='Inflation Constants Table'!$E$1,G2302,G2302*(_xlfn.XLOOKUP($A2302,'Inflation Constants Table'!$A:$A,'Inflation Constants Table'!$B:$B,0))),0)</f>
        <v>17907</v>
      </c>
      <c r="K2302" s="19">
        <f t="shared" si="107"/>
        <v>0</v>
      </c>
      <c r="L2302" s="73">
        <f>_xlfn.XLOOKUP(A2302,'SAPD GF as Pct of COSA GF'!A:A,'SAPD GF as Pct of COSA GF'!C:C)</f>
        <v>1682584782</v>
      </c>
      <c r="M2302" s="19">
        <f t="shared" si="108"/>
        <v>1.0642554355397706E-5</v>
      </c>
    </row>
    <row r="2303" spans="1:13">
      <c r="A2303">
        <v>2024</v>
      </c>
      <c r="B2303" t="s">
        <v>238</v>
      </c>
      <c r="C2303" t="s">
        <v>130</v>
      </c>
      <c r="D2303" s="25" t="s">
        <v>146</v>
      </c>
      <c r="F2303" s="65">
        <v>0</v>
      </c>
      <c r="G2303" s="65">
        <f t="shared" si="106"/>
        <v>0</v>
      </c>
      <c r="H2303" s="23">
        <f>ROUND(IF($A2303 ='Inflation Constants Table'!$E$1,E2303,E2303*(_xlfn.XLOOKUP($A2303,'Inflation Constants Table'!$A:$A,'Inflation Constants Table'!$B:$B,0))),0)</f>
        <v>0</v>
      </c>
      <c r="I2303" s="23">
        <f>ROUND(IF($A2303 ='Inflation Constants Table'!$E$1,F2303,F2303*(_xlfn.XLOOKUP($A2303,'Inflation Constants Table'!$A:$A,'Inflation Constants Table'!$B:$B,0))),0)</f>
        <v>0</v>
      </c>
      <c r="J2303" s="23">
        <f>ROUND(IF($A2303 ='Inflation Constants Table'!$E$1,G2303,G2303*(_xlfn.XLOOKUP($A2303,'Inflation Constants Table'!$A:$A,'Inflation Constants Table'!$B:$B,0))),0)</f>
        <v>0</v>
      </c>
      <c r="K2303" s="19">
        <f t="shared" si="107"/>
        <v>0</v>
      </c>
      <c r="L2303" s="73">
        <f>_xlfn.XLOOKUP(A2303,'SAPD GF as Pct of COSA GF'!A:A,'SAPD GF as Pct of COSA GF'!C:C)</f>
        <v>1682584782</v>
      </c>
      <c r="M2303" s="19">
        <f t="shared" si="108"/>
        <v>0</v>
      </c>
    </row>
    <row r="2304" spans="1:13">
      <c r="A2304">
        <v>2024</v>
      </c>
      <c r="B2304" t="s">
        <v>238</v>
      </c>
      <c r="C2304" t="s">
        <v>130</v>
      </c>
      <c r="D2304" s="25" t="s">
        <v>145</v>
      </c>
      <c r="F2304" s="65">
        <v>8500</v>
      </c>
      <c r="G2304" s="65">
        <f t="shared" si="106"/>
        <v>8500</v>
      </c>
      <c r="H2304" s="23">
        <f>ROUND(IF($A2304 ='Inflation Constants Table'!$E$1,E2304,E2304*(_xlfn.XLOOKUP($A2304,'Inflation Constants Table'!$A:$A,'Inflation Constants Table'!$B:$B,0))),0)</f>
        <v>0</v>
      </c>
      <c r="I2304" s="23">
        <f>ROUND(IF($A2304 ='Inflation Constants Table'!$E$1,F2304,F2304*(_xlfn.XLOOKUP($A2304,'Inflation Constants Table'!$A:$A,'Inflation Constants Table'!$B:$B,0))),0)</f>
        <v>8925</v>
      </c>
      <c r="J2304" s="23">
        <f>ROUND(IF($A2304 ='Inflation Constants Table'!$E$1,G2304,G2304*(_xlfn.XLOOKUP($A2304,'Inflation Constants Table'!$A:$A,'Inflation Constants Table'!$B:$B,0))),0)</f>
        <v>8925</v>
      </c>
      <c r="K2304" s="19">
        <f t="shared" si="107"/>
        <v>0</v>
      </c>
      <c r="L2304" s="73">
        <f>_xlfn.XLOOKUP(A2304,'SAPD GF as Pct of COSA GF'!A:A,'SAPD GF as Pct of COSA GF'!C:C)</f>
        <v>1682584782</v>
      </c>
      <c r="M2304" s="19">
        <f t="shared" si="108"/>
        <v>5.3043389524724708E-6</v>
      </c>
    </row>
    <row r="2305" spans="1:13">
      <c r="A2305">
        <v>2024</v>
      </c>
      <c r="B2305" t="s">
        <v>238</v>
      </c>
      <c r="C2305" t="s">
        <v>130</v>
      </c>
      <c r="D2305" s="25" t="s">
        <v>150</v>
      </c>
      <c r="F2305" s="65">
        <v>21500</v>
      </c>
      <c r="G2305" s="65">
        <f t="shared" si="106"/>
        <v>21500</v>
      </c>
      <c r="H2305" s="23">
        <f>ROUND(IF($A2305 ='Inflation Constants Table'!$E$1,E2305,E2305*(_xlfn.XLOOKUP($A2305,'Inflation Constants Table'!$A:$A,'Inflation Constants Table'!$B:$B,0))),0)</f>
        <v>0</v>
      </c>
      <c r="I2305" s="23">
        <f>ROUND(IF($A2305 ='Inflation Constants Table'!$E$1,F2305,F2305*(_xlfn.XLOOKUP($A2305,'Inflation Constants Table'!$A:$A,'Inflation Constants Table'!$B:$B,0))),0)</f>
        <v>22575</v>
      </c>
      <c r="J2305" s="23">
        <f>ROUND(IF($A2305 ='Inflation Constants Table'!$E$1,G2305,G2305*(_xlfn.XLOOKUP($A2305,'Inflation Constants Table'!$A:$A,'Inflation Constants Table'!$B:$B,0))),0)</f>
        <v>22575</v>
      </c>
      <c r="K2305" s="19">
        <f t="shared" si="107"/>
        <v>0</v>
      </c>
      <c r="L2305" s="73">
        <f>_xlfn.XLOOKUP(A2305,'SAPD GF as Pct of COSA GF'!A:A,'SAPD GF as Pct of COSA GF'!C:C)</f>
        <v>1682584782</v>
      </c>
      <c r="M2305" s="19">
        <f t="shared" si="108"/>
        <v>1.3416857350371542E-5</v>
      </c>
    </row>
    <row r="2306" spans="1:13">
      <c r="A2306">
        <v>2024</v>
      </c>
      <c r="B2306" t="s">
        <v>238</v>
      </c>
      <c r="C2306" t="s">
        <v>177</v>
      </c>
      <c r="D2306" s="25" t="s">
        <v>186</v>
      </c>
      <c r="F2306" s="65">
        <v>51740</v>
      </c>
      <c r="G2306" s="65">
        <f t="shared" si="106"/>
        <v>51740</v>
      </c>
      <c r="H2306" s="23">
        <f>ROUND(IF($A2306 ='Inflation Constants Table'!$E$1,E2306,E2306*(_xlfn.XLOOKUP($A2306,'Inflation Constants Table'!$A:$A,'Inflation Constants Table'!$B:$B,0))),0)</f>
        <v>0</v>
      </c>
      <c r="I2306" s="23">
        <f>ROUND(IF($A2306 ='Inflation Constants Table'!$E$1,F2306,F2306*(_xlfn.XLOOKUP($A2306,'Inflation Constants Table'!$A:$A,'Inflation Constants Table'!$B:$B,0))),0)</f>
        <v>54327</v>
      </c>
      <c r="J2306" s="23">
        <f>ROUND(IF($A2306 ='Inflation Constants Table'!$E$1,G2306,G2306*(_xlfn.XLOOKUP($A2306,'Inflation Constants Table'!$A:$A,'Inflation Constants Table'!$B:$B,0))),0)</f>
        <v>54327</v>
      </c>
      <c r="K2306" s="19">
        <f t="shared" si="107"/>
        <v>0</v>
      </c>
      <c r="L2306" s="73">
        <f>_xlfn.XLOOKUP(A2306,'SAPD GF as Pct of COSA GF'!A:A,'SAPD GF as Pct of COSA GF'!C:C)</f>
        <v>1682584782</v>
      </c>
      <c r="M2306" s="19">
        <f t="shared" si="108"/>
        <v>3.228782322363831E-5</v>
      </c>
    </row>
    <row r="2307" spans="1:13">
      <c r="A2307">
        <v>2024</v>
      </c>
      <c r="B2307" t="s">
        <v>238</v>
      </c>
      <c r="C2307" t="s">
        <v>159</v>
      </c>
      <c r="D2307" s="25" t="s">
        <v>164</v>
      </c>
      <c r="F2307" s="65">
        <v>2000</v>
      </c>
      <c r="G2307" s="65">
        <f t="shared" ref="G2307:G2370" si="109">E2307+F2307</f>
        <v>2000</v>
      </c>
      <c r="H2307" s="23">
        <f>ROUND(IF($A2307 ='Inflation Constants Table'!$E$1,E2307,E2307*(_xlfn.XLOOKUP($A2307,'Inflation Constants Table'!$A:$A,'Inflation Constants Table'!$B:$B,0))),0)</f>
        <v>0</v>
      </c>
      <c r="I2307" s="23">
        <f>ROUND(IF($A2307 ='Inflation Constants Table'!$E$1,F2307,F2307*(_xlfn.XLOOKUP($A2307,'Inflation Constants Table'!$A:$A,'Inflation Constants Table'!$B:$B,0))),0)</f>
        <v>2100</v>
      </c>
      <c r="J2307" s="23">
        <f>ROUND(IF($A2307 ='Inflation Constants Table'!$E$1,G2307,G2307*(_xlfn.XLOOKUP($A2307,'Inflation Constants Table'!$A:$A,'Inflation Constants Table'!$B:$B,0))),0)</f>
        <v>2100</v>
      </c>
      <c r="K2307" s="19">
        <f t="shared" ref="K2307:K2370" si="110">IF(J2307 = 0, 0, H2307/J2307)</f>
        <v>0</v>
      </c>
      <c r="L2307" s="73">
        <f>_xlfn.XLOOKUP(A2307,'SAPD GF as Pct of COSA GF'!A:A,'SAPD GF as Pct of COSA GF'!C:C)</f>
        <v>1682584782</v>
      </c>
      <c r="M2307" s="19">
        <f t="shared" ref="M2307:M2370" si="111">J2307/L2307</f>
        <v>1.2480797535229343E-6</v>
      </c>
    </row>
    <row r="2308" spans="1:13">
      <c r="A2308">
        <v>2024</v>
      </c>
      <c r="B2308" t="s">
        <v>238</v>
      </c>
      <c r="C2308" t="s">
        <v>159</v>
      </c>
      <c r="D2308" s="25" t="s">
        <v>175</v>
      </c>
      <c r="F2308" s="65">
        <v>10000</v>
      </c>
      <c r="G2308" s="65">
        <f t="shared" si="109"/>
        <v>10000</v>
      </c>
      <c r="H2308" s="23">
        <f>ROUND(IF($A2308 ='Inflation Constants Table'!$E$1,E2308,E2308*(_xlfn.XLOOKUP($A2308,'Inflation Constants Table'!$A:$A,'Inflation Constants Table'!$B:$B,0))),0)</f>
        <v>0</v>
      </c>
      <c r="I2308" s="23">
        <f>ROUND(IF($A2308 ='Inflation Constants Table'!$E$1,F2308,F2308*(_xlfn.XLOOKUP($A2308,'Inflation Constants Table'!$A:$A,'Inflation Constants Table'!$B:$B,0))),0)</f>
        <v>10500</v>
      </c>
      <c r="J2308" s="23">
        <f>ROUND(IF($A2308 ='Inflation Constants Table'!$E$1,G2308,G2308*(_xlfn.XLOOKUP($A2308,'Inflation Constants Table'!$A:$A,'Inflation Constants Table'!$B:$B,0))),0)</f>
        <v>10500</v>
      </c>
      <c r="K2308" s="19">
        <f t="shared" si="110"/>
        <v>0</v>
      </c>
      <c r="L2308" s="73">
        <f>_xlfn.XLOOKUP(A2308,'SAPD GF as Pct of COSA GF'!A:A,'SAPD GF as Pct of COSA GF'!C:C)</f>
        <v>1682584782</v>
      </c>
      <c r="M2308" s="19">
        <f t="shared" si="111"/>
        <v>6.2403987676146714E-6</v>
      </c>
    </row>
    <row r="2309" spans="1:13">
      <c r="A2309">
        <v>2024</v>
      </c>
      <c r="B2309" t="s">
        <v>238</v>
      </c>
      <c r="C2309" t="s">
        <v>90</v>
      </c>
      <c r="D2309" s="25" t="s">
        <v>93</v>
      </c>
      <c r="F2309" s="65">
        <v>115000</v>
      </c>
      <c r="G2309" s="65">
        <f t="shared" si="109"/>
        <v>115000</v>
      </c>
      <c r="H2309" s="23">
        <f>ROUND(IF($A2309 ='Inflation Constants Table'!$E$1,E2309,E2309*(_xlfn.XLOOKUP($A2309,'Inflation Constants Table'!$A:$A,'Inflation Constants Table'!$B:$B,0))),0)</f>
        <v>0</v>
      </c>
      <c r="I2309" s="23">
        <f>ROUND(IF($A2309 ='Inflation Constants Table'!$E$1,F2309,F2309*(_xlfn.XLOOKUP($A2309,'Inflation Constants Table'!$A:$A,'Inflation Constants Table'!$B:$B,0))),0)</f>
        <v>120750</v>
      </c>
      <c r="J2309" s="23">
        <f>ROUND(IF($A2309 ='Inflation Constants Table'!$E$1,G2309,G2309*(_xlfn.XLOOKUP($A2309,'Inflation Constants Table'!$A:$A,'Inflation Constants Table'!$B:$B,0))),0)</f>
        <v>120750</v>
      </c>
      <c r="K2309" s="19">
        <f t="shared" si="110"/>
        <v>0</v>
      </c>
      <c r="L2309" s="73">
        <f>_xlfn.XLOOKUP(A2309,'SAPD GF as Pct of COSA GF'!A:A,'SAPD GF as Pct of COSA GF'!C:C)</f>
        <v>1682584782</v>
      </c>
      <c r="M2309" s="19">
        <f t="shared" si="111"/>
        <v>7.1764585827568719E-5</v>
      </c>
    </row>
    <row r="2310" spans="1:13">
      <c r="A2310">
        <v>2024</v>
      </c>
      <c r="B2310" t="s">
        <v>238</v>
      </c>
      <c r="C2310" t="s">
        <v>177</v>
      </c>
      <c r="D2310" s="25" t="s">
        <v>180</v>
      </c>
      <c r="F2310" s="65">
        <v>8173</v>
      </c>
      <c r="G2310" s="65">
        <f t="shared" si="109"/>
        <v>8173</v>
      </c>
      <c r="H2310" s="23">
        <f>ROUND(IF($A2310 ='Inflation Constants Table'!$E$1,E2310,E2310*(_xlfn.XLOOKUP($A2310,'Inflation Constants Table'!$A:$A,'Inflation Constants Table'!$B:$B,0))),0)</f>
        <v>0</v>
      </c>
      <c r="I2310" s="23">
        <f>ROUND(IF($A2310 ='Inflation Constants Table'!$E$1,F2310,F2310*(_xlfn.XLOOKUP($A2310,'Inflation Constants Table'!$A:$A,'Inflation Constants Table'!$B:$B,0))),0)</f>
        <v>8582</v>
      </c>
      <c r="J2310" s="23">
        <f>ROUND(IF($A2310 ='Inflation Constants Table'!$E$1,G2310,G2310*(_xlfn.XLOOKUP($A2310,'Inflation Constants Table'!$A:$A,'Inflation Constants Table'!$B:$B,0))),0)</f>
        <v>8582</v>
      </c>
      <c r="K2310" s="19">
        <f t="shared" si="110"/>
        <v>0</v>
      </c>
      <c r="L2310" s="73">
        <f>_xlfn.XLOOKUP(A2310,'SAPD GF as Pct of COSA GF'!A:A,'SAPD GF as Pct of COSA GF'!C:C)</f>
        <v>1682584782</v>
      </c>
      <c r="M2310" s="19">
        <f t="shared" si="111"/>
        <v>5.1004859260637245E-6</v>
      </c>
    </row>
    <row r="2311" spans="1:13">
      <c r="A2311">
        <v>2024</v>
      </c>
      <c r="B2311" t="s">
        <v>238</v>
      </c>
      <c r="C2311" t="s">
        <v>177</v>
      </c>
      <c r="D2311" s="25" t="s">
        <v>198</v>
      </c>
      <c r="F2311" s="65">
        <v>2177</v>
      </c>
      <c r="G2311" s="65">
        <f t="shared" si="109"/>
        <v>2177</v>
      </c>
      <c r="H2311" s="23">
        <f>ROUND(IF($A2311 ='Inflation Constants Table'!$E$1,E2311,E2311*(_xlfn.XLOOKUP($A2311,'Inflation Constants Table'!$A:$A,'Inflation Constants Table'!$B:$B,0))),0)</f>
        <v>0</v>
      </c>
      <c r="I2311" s="23">
        <f>ROUND(IF($A2311 ='Inflation Constants Table'!$E$1,F2311,F2311*(_xlfn.XLOOKUP($A2311,'Inflation Constants Table'!$A:$A,'Inflation Constants Table'!$B:$B,0))),0)</f>
        <v>2286</v>
      </c>
      <c r="J2311" s="23">
        <f>ROUND(IF($A2311 ='Inflation Constants Table'!$E$1,G2311,G2311*(_xlfn.XLOOKUP($A2311,'Inflation Constants Table'!$A:$A,'Inflation Constants Table'!$B:$B,0))),0)</f>
        <v>2286</v>
      </c>
      <c r="K2311" s="19">
        <f t="shared" si="110"/>
        <v>0</v>
      </c>
      <c r="L2311" s="73">
        <f>_xlfn.XLOOKUP(A2311,'SAPD GF as Pct of COSA GF'!A:A,'SAPD GF as Pct of COSA GF'!C:C)</f>
        <v>1682584782</v>
      </c>
      <c r="M2311" s="19">
        <f t="shared" si="111"/>
        <v>1.358623960263537E-6</v>
      </c>
    </row>
    <row r="2312" spans="1:13">
      <c r="A2312">
        <v>2024</v>
      </c>
      <c r="B2312" t="s">
        <v>238</v>
      </c>
      <c r="C2312" t="s">
        <v>130</v>
      </c>
      <c r="D2312" s="25" t="s">
        <v>148</v>
      </c>
      <c r="F2312" s="65">
        <v>58975</v>
      </c>
      <c r="G2312" s="65">
        <f t="shared" si="109"/>
        <v>58975</v>
      </c>
      <c r="H2312" s="23">
        <f>ROUND(IF($A2312 ='Inflation Constants Table'!$E$1,E2312,E2312*(_xlfn.XLOOKUP($A2312,'Inflation Constants Table'!$A:$A,'Inflation Constants Table'!$B:$B,0))),0)</f>
        <v>0</v>
      </c>
      <c r="I2312" s="23">
        <f>ROUND(IF($A2312 ='Inflation Constants Table'!$E$1,F2312,F2312*(_xlfn.XLOOKUP($A2312,'Inflation Constants Table'!$A:$A,'Inflation Constants Table'!$B:$B,0))),0)</f>
        <v>61924</v>
      </c>
      <c r="J2312" s="23">
        <f>ROUND(IF($A2312 ='Inflation Constants Table'!$E$1,G2312,G2312*(_xlfn.XLOOKUP($A2312,'Inflation Constants Table'!$A:$A,'Inflation Constants Table'!$B:$B,0))),0)</f>
        <v>61924</v>
      </c>
      <c r="K2312" s="19">
        <f t="shared" si="110"/>
        <v>0</v>
      </c>
      <c r="L2312" s="73">
        <f>_xlfn.XLOOKUP(A2312,'SAPD GF as Pct of COSA GF'!A:A,'SAPD GF as Pct of COSA GF'!C:C)</f>
        <v>1682584782</v>
      </c>
      <c r="M2312" s="19">
        <f t="shared" si="111"/>
        <v>3.6802900312930562E-5</v>
      </c>
    </row>
    <row r="2313" spans="1:13">
      <c r="A2313">
        <v>2024</v>
      </c>
      <c r="B2313" t="s">
        <v>238</v>
      </c>
      <c r="C2313" t="s">
        <v>130</v>
      </c>
      <c r="D2313" s="25" t="s">
        <v>155</v>
      </c>
      <c r="F2313" s="65">
        <v>2000</v>
      </c>
      <c r="G2313" s="65">
        <f t="shared" si="109"/>
        <v>2000</v>
      </c>
      <c r="H2313" s="23">
        <f>ROUND(IF($A2313 ='Inflation Constants Table'!$E$1,E2313,E2313*(_xlfn.XLOOKUP($A2313,'Inflation Constants Table'!$A:$A,'Inflation Constants Table'!$B:$B,0))),0)</f>
        <v>0</v>
      </c>
      <c r="I2313" s="23">
        <f>ROUND(IF($A2313 ='Inflation Constants Table'!$E$1,F2313,F2313*(_xlfn.XLOOKUP($A2313,'Inflation Constants Table'!$A:$A,'Inflation Constants Table'!$B:$B,0))),0)</f>
        <v>2100</v>
      </c>
      <c r="J2313" s="23">
        <f>ROUND(IF($A2313 ='Inflation Constants Table'!$E$1,G2313,G2313*(_xlfn.XLOOKUP($A2313,'Inflation Constants Table'!$A:$A,'Inflation Constants Table'!$B:$B,0))),0)</f>
        <v>2100</v>
      </c>
      <c r="K2313" s="19">
        <f t="shared" si="110"/>
        <v>0</v>
      </c>
      <c r="L2313" s="73">
        <f>_xlfn.XLOOKUP(A2313,'SAPD GF as Pct of COSA GF'!A:A,'SAPD GF as Pct of COSA GF'!C:C)</f>
        <v>1682584782</v>
      </c>
      <c r="M2313" s="19">
        <f t="shared" si="111"/>
        <v>1.2480797535229343E-6</v>
      </c>
    </row>
    <row r="2314" spans="1:13">
      <c r="A2314">
        <v>2024</v>
      </c>
      <c r="B2314" t="s">
        <v>238</v>
      </c>
      <c r="C2314" t="s">
        <v>130</v>
      </c>
      <c r="D2314" s="25" t="s">
        <v>142</v>
      </c>
      <c r="F2314" s="65">
        <v>235450</v>
      </c>
      <c r="G2314" s="65">
        <f t="shared" si="109"/>
        <v>235450</v>
      </c>
      <c r="H2314" s="23">
        <f>ROUND(IF($A2314 ='Inflation Constants Table'!$E$1,E2314,E2314*(_xlfn.XLOOKUP($A2314,'Inflation Constants Table'!$A:$A,'Inflation Constants Table'!$B:$B,0))),0)</f>
        <v>0</v>
      </c>
      <c r="I2314" s="23">
        <f>ROUND(IF($A2314 ='Inflation Constants Table'!$E$1,F2314,F2314*(_xlfn.XLOOKUP($A2314,'Inflation Constants Table'!$A:$A,'Inflation Constants Table'!$B:$B,0))),0)</f>
        <v>247223</v>
      </c>
      <c r="J2314" s="23">
        <f>ROUND(IF($A2314 ='Inflation Constants Table'!$E$1,G2314,G2314*(_xlfn.XLOOKUP($A2314,'Inflation Constants Table'!$A:$A,'Inflation Constants Table'!$B:$B,0))),0)</f>
        <v>247223</v>
      </c>
      <c r="K2314" s="19">
        <f t="shared" si="110"/>
        <v>0</v>
      </c>
      <c r="L2314" s="73">
        <f>_xlfn.XLOOKUP(A2314,'SAPD GF as Pct of COSA GF'!A:A,'SAPD GF as Pct of COSA GF'!C:C)</f>
        <v>1682584782</v>
      </c>
      <c r="M2314" s="19">
        <f t="shared" si="111"/>
        <v>1.4693048614533352E-4</v>
      </c>
    </row>
    <row r="2315" spans="1:13">
      <c r="A2315">
        <v>2024</v>
      </c>
      <c r="B2315" t="s">
        <v>238</v>
      </c>
      <c r="C2315" t="s">
        <v>159</v>
      </c>
      <c r="D2315" s="25" t="s">
        <v>172</v>
      </c>
      <c r="F2315" s="65">
        <v>143116</v>
      </c>
      <c r="G2315" s="65">
        <f t="shared" si="109"/>
        <v>143116</v>
      </c>
      <c r="H2315" s="23">
        <f>ROUND(IF($A2315 ='Inflation Constants Table'!$E$1,E2315,E2315*(_xlfn.XLOOKUP($A2315,'Inflation Constants Table'!$A:$A,'Inflation Constants Table'!$B:$B,0))),0)</f>
        <v>0</v>
      </c>
      <c r="I2315" s="23">
        <f>ROUND(IF($A2315 ='Inflation Constants Table'!$E$1,F2315,F2315*(_xlfn.XLOOKUP($A2315,'Inflation Constants Table'!$A:$A,'Inflation Constants Table'!$B:$B,0))),0)</f>
        <v>150272</v>
      </c>
      <c r="J2315" s="23">
        <f>ROUND(IF($A2315 ='Inflation Constants Table'!$E$1,G2315,G2315*(_xlfn.XLOOKUP($A2315,'Inflation Constants Table'!$A:$A,'Inflation Constants Table'!$B:$B,0))),0)</f>
        <v>150272</v>
      </c>
      <c r="K2315" s="19">
        <f t="shared" si="110"/>
        <v>0</v>
      </c>
      <c r="L2315" s="73">
        <f>_xlfn.XLOOKUP(A2315,'SAPD GF as Pct of COSA GF'!A:A,'SAPD GF as Pct of COSA GF'!C:C)</f>
        <v>1682584782</v>
      </c>
      <c r="M2315" s="19">
        <f t="shared" si="111"/>
        <v>8.9310209867332562E-5</v>
      </c>
    </row>
    <row r="2316" spans="1:13">
      <c r="A2316">
        <v>2024</v>
      </c>
      <c r="B2316" t="s">
        <v>238</v>
      </c>
      <c r="C2316" t="s">
        <v>130</v>
      </c>
      <c r="D2316" s="25" t="s">
        <v>156</v>
      </c>
      <c r="F2316" s="65">
        <v>15000</v>
      </c>
      <c r="G2316" s="65">
        <f t="shared" si="109"/>
        <v>15000</v>
      </c>
      <c r="H2316" s="23">
        <f>ROUND(IF($A2316 ='Inflation Constants Table'!$E$1,E2316,E2316*(_xlfn.XLOOKUP($A2316,'Inflation Constants Table'!$A:$A,'Inflation Constants Table'!$B:$B,0))),0)</f>
        <v>0</v>
      </c>
      <c r="I2316" s="23">
        <f>ROUND(IF($A2316 ='Inflation Constants Table'!$E$1,F2316,F2316*(_xlfn.XLOOKUP($A2316,'Inflation Constants Table'!$A:$A,'Inflation Constants Table'!$B:$B,0))),0)</f>
        <v>15750</v>
      </c>
      <c r="J2316" s="23">
        <f>ROUND(IF($A2316 ='Inflation Constants Table'!$E$1,G2316,G2316*(_xlfn.XLOOKUP($A2316,'Inflation Constants Table'!$A:$A,'Inflation Constants Table'!$B:$B,0))),0)</f>
        <v>15750</v>
      </c>
      <c r="K2316" s="19">
        <f t="shared" si="110"/>
        <v>0</v>
      </c>
      <c r="L2316" s="73">
        <f>_xlfn.XLOOKUP(A2316,'SAPD GF as Pct of COSA GF'!A:A,'SAPD GF as Pct of COSA GF'!C:C)</f>
        <v>1682584782</v>
      </c>
      <c r="M2316" s="19">
        <f t="shared" si="111"/>
        <v>9.3605981514220075E-6</v>
      </c>
    </row>
    <row r="2317" spans="1:13">
      <c r="A2317">
        <v>2024</v>
      </c>
      <c r="B2317" t="s">
        <v>238</v>
      </c>
      <c r="C2317" t="s">
        <v>177</v>
      </c>
      <c r="D2317" s="25" t="s">
        <v>184</v>
      </c>
      <c r="F2317" s="65">
        <v>4947</v>
      </c>
      <c r="G2317" s="65">
        <f t="shared" si="109"/>
        <v>4947</v>
      </c>
      <c r="H2317" s="23">
        <f>ROUND(IF($A2317 ='Inflation Constants Table'!$E$1,E2317,E2317*(_xlfn.XLOOKUP($A2317,'Inflation Constants Table'!$A:$A,'Inflation Constants Table'!$B:$B,0))),0)</f>
        <v>0</v>
      </c>
      <c r="I2317" s="23">
        <f>ROUND(IF($A2317 ='Inflation Constants Table'!$E$1,F2317,F2317*(_xlfn.XLOOKUP($A2317,'Inflation Constants Table'!$A:$A,'Inflation Constants Table'!$B:$B,0))),0)</f>
        <v>5194</v>
      </c>
      <c r="J2317" s="23">
        <f>ROUND(IF($A2317 ='Inflation Constants Table'!$E$1,G2317,G2317*(_xlfn.XLOOKUP($A2317,'Inflation Constants Table'!$A:$A,'Inflation Constants Table'!$B:$B,0))),0)</f>
        <v>5194</v>
      </c>
      <c r="K2317" s="19">
        <f t="shared" si="110"/>
        <v>0</v>
      </c>
      <c r="L2317" s="73">
        <f>_xlfn.XLOOKUP(A2317,'SAPD GF as Pct of COSA GF'!A:A,'SAPD GF as Pct of COSA GF'!C:C)</f>
        <v>1682584782</v>
      </c>
      <c r="M2317" s="19">
        <f t="shared" si="111"/>
        <v>3.0869172570467239E-6</v>
      </c>
    </row>
    <row r="2318" spans="1:13">
      <c r="A2318">
        <v>2025</v>
      </c>
      <c r="B2318" t="s">
        <v>238</v>
      </c>
      <c r="C2318" t="s">
        <v>130</v>
      </c>
      <c r="D2318" s="25" t="s">
        <v>138</v>
      </c>
      <c r="F2318" s="65">
        <v>0</v>
      </c>
      <c r="G2318" s="65">
        <f t="shared" si="109"/>
        <v>0</v>
      </c>
      <c r="H2318" s="23">
        <f>ROUND(IF($A2318 ='Inflation Constants Table'!$E$1,E2318,E2318*(_xlfn.XLOOKUP($A2318,'Inflation Constants Table'!$A:$A,'Inflation Constants Table'!$B:$B,0))),0)</f>
        <v>0</v>
      </c>
      <c r="I2318" s="23">
        <f>ROUND(IF($A2318 ='Inflation Constants Table'!$E$1,F2318,F2318*(_xlfn.XLOOKUP($A2318,'Inflation Constants Table'!$A:$A,'Inflation Constants Table'!$B:$B,0))),0)</f>
        <v>0</v>
      </c>
      <c r="J2318" s="23">
        <f>ROUND(IF($A2318 ='Inflation Constants Table'!$E$1,G2318,G2318*(_xlfn.XLOOKUP($A2318,'Inflation Constants Table'!$A:$A,'Inflation Constants Table'!$B:$B,0))),0)</f>
        <v>0</v>
      </c>
      <c r="K2318" s="19">
        <f t="shared" si="110"/>
        <v>0</v>
      </c>
      <c r="L2318" s="73">
        <f>_xlfn.XLOOKUP(A2318,'SAPD GF as Pct of COSA GF'!A:A,'SAPD GF as Pct of COSA GF'!C:C)</f>
        <v>1701547788</v>
      </c>
      <c r="M2318" s="19">
        <f t="shared" si="111"/>
        <v>0</v>
      </c>
    </row>
    <row r="2319" spans="1:13">
      <c r="A2319">
        <v>2025</v>
      </c>
      <c r="B2319" t="s">
        <v>238</v>
      </c>
      <c r="C2319" t="s">
        <v>159</v>
      </c>
      <c r="D2319" s="25" t="s">
        <v>173</v>
      </c>
      <c r="F2319" s="65">
        <v>40000</v>
      </c>
      <c r="G2319" s="65">
        <f t="shared" si="109"/>
        <v>40000</v>
      </c>
      <c r="H2319" s="23">
        <f>ROUND(IF($A2319 ='Inflation Constants Table'!$E$1,E2319,E2319*(_xlfn.XLOOKUP($A2319,'Inflation Constants Table'!$A:$A,'Inflation Constants Table'!$B:$B,0))),0)</f>
        <v>0</v>
      </c>
      <c r="I2319" s="23">
        <f>ROUND(IF($A2319 ='Inflation Constants Table'!$E$1,F2319,F2319*(_xlfn.XLOOKUP($A2319,'Inflation Constants Table'!$A:$A,'Inflation Constants Table'!$B:$B,0))),0)</f>
        <v>40800</v>
      </c>
      <c r="J2319" s="23">
        <f>ROUND(IF($A2319 ='Inflation Constants Table'!$E$1,G2319,G2319*(_xlfn.XLOOKUP($A2319,'Inflation Constants Table'!$A:$A,'Inflation Constants Table'!$B:$B,0))),0)</f>
        <v>40800</v>
      </c>
      <c r="K2319" s="19">
        <f t="shared" si="110"/>
        <v>0</v>
      </c>
      <c r="L2319" s="73">
        <f>_xlfn.XLOOKUP(A2319,'SAPD GF as Pct of COSA GF'!A:A,'SAPD GF as Pct of COSA GF'!C:C)</f>
        <v>1701547788</v>
      </c>
      <c r="M2319" s="19">
        <f t="shared" si="111"/>
        <v>2.3978168751849361E-5</v>
      </c>
    </row>
    <row r="2320" spans="1:13">
      <c r="A2320">
        <v>2025</v>
      </c>
      <c r="B2320" t="s">
        <v>238</v>
      </c>
      <c r="C2320" t="s">
        <v>177</v>
      </c>
      <c r="D2320" s="25" t="s">
        <v>189</v>
      </c>
      <c r="F2320" s="65">
        <v>2520</v>
      </c>
      <c r="G2320" s="65">
        <f t="shared" si="109"/>
        <v>2520</v>
      </c>
      <c r="H2320" s="23">
        <f>ROUND(IF($A2320 ='Inflation Constants Table'!$E$1,E2320,E2320*(_xlfn.XLOOKUP($A2320,'Inflation Constants Table'!$A:$A,'Inflation Constants Table'!$B:$B,0))),0)</f>
        <v>0</v>
      </c>
      <c r="I2320" s="23">
        <f>ROUND(IF($A2320 ='Inflation Constants Table'!$E$1,F2320,F2320*(_xlfn.XLOOKUP($A2320,'Inflation Constants Table'!$A:$A,'Inflation Constants Table'!$B:$B,0))),0)</f>
        <v>2570</v>
      </c>
      <c r="J2320" s="23">
        <f>ROUND(IF($A2320 ='Inflation Constants Table'!$E$1,G2320,G2320*(_xlfn.XLOOKUP($A2320,'Inflation Constants Table'!$A:$A,'Inflation Constants Table'!$B:$B,0))),0)</f>
        <v>2570</v>
      </c>
      <c r="K2320" s="19">
        <f t="shared" si="110"/>
        <v>0</v>
      </c>
      <c r="L2320" s="73">
        <f>_xlfn.XLOOKUP(A2320,'SAPD GF as Pct of COSA GF'!A:A,'SAPD GF as Pct of COSA GF'!C:C)</f>
        <v>1701547788</v>
      </c>
      <c r="M2320" s="19">
        <f t="shared" si="111"/>
        <v>1.5103895512807072E-6</v>
      </c>
    </row>
    <row r="2321" spans="1:13">
      <c r="A2321">
        <v>2025</v>
      </c>
      <c r="B2321" t="s">
        <v>238</v>
      </c>
      <c r="C2321" t="s">
        <v>130</v>
      </c>
      <c r="D2321" s="25" t="s">
        <v>239</v>
      </c>
      <c r="F2321" s="65">
        <v>0</v>
      </c>
      <c r="G2321" s="65">
        <f t="shared" si="109"/>
        <v>0</v>
      </c>
      <c r="H2321" s="23">
        <f>ROUND(IF($A2321 ='Inflation Constants Table'!$E$1,E2321,E2321*(_xlfn.XLOOKUP($A2321,'Inflation Constants Table'!$A:$A,'Inflation Constants Table'!$B:$B,0))),0)</f>
        <v>0</v>
      </c>
      <c r="I2321" s="23">
        <f>ROUND(IF($A2321 ='Inflation Constants Table'!$E$1,F2321,F2321*(_xlfn.XLOOKUP($A2321,'Inflation Constants Table'!$A:$A,'Inflation Constants Table'!$B:$B,0))),0)</f>
        <v>0</v>
      </c>
      <c r="J2321" s="23">
        <f>ROUND(IF($A2321 ='Inflation Constants Table'!$E$1,G2321,G2321*(_xlfn.XLOOKUP($A2321,'Inflation Constants Table'!$A:$A,'Inflation Constants Table'!$B:$B,0))),0)</f>
        <v>0</v>
      </c>
      <c r="K2321" s="19">
        <f t="shared" si="110"/>
        <v>0</v>
      </c>
      <c r="L2321" s="73">
        <f>_xlfn.XLOOKUP(A2321,'SAPD GF as Pct of COSA GF'!A:A,'SAPD GF as Pct of COSA GF'!C:C)</f>
        <v>1701547788</v>
      </c>
      <c r="M2321" s="19">
        <f t="shared" si="111"/>
        <v>0</v>
      </c>
    </row>
    <row r="2322" spans="1:13">
      <c r="A2322">
        <v>2025</v>
      </c>
      <c r="B2322" t="s">
        <v>238</v>
      </c>
      <c r="C2322" t="s">
        <v>130</v>
      </c>
      <c r="D2322" s="25" t="s">
        <v>240</v>
      </c>
      <c r="F2322" s="65">
        <v>5000</v>
      </c>
      <c r="G2322" s="65">
        <f t="shared" si="109"/>
        <v>5000</v>
      </c>
      <c r="H2322" s="23">
        <f>ROUND(IF($A2322 ='Inflation Constants Table'!$E$1,E2322,E2322*(_xlfn.XLOOKUP($A2322,'Inflation Constants Table'!$A:$A,'Inflation Constants Table'!$B:$B,0))),0)</f>
        <v>0</v>
      </c>
      <c r="I2322" s="23">
        <f>ROUND(IF($A2322 ='Inflation Constants Table'!$E$1,F2322,F2322*(_xlfn.XLOOKUP($A2322,'Inflation Constants Table'!$A:$A,'Inflation Constants Table'!$B:$B,0))),0)</f>
        <v>5100</v>
      </c>
      <c r="J2322" s="23">
        <f>ROUND(IF($A2322 ='Inflation Constants Table'!$E$1,G2322,G2322*(_xlfn.XLOOKUP($A2322,'Inflation Constants Table'!$A:$A,'Inflation Constants Table'!$B:$B,0))),0)</f>
        <v>5100</v>
      </c>
      <c r="K2322" s="19">
        <f t="shared" si="110"/>
        <v>0</v>
      </c>
      <c r="L2322" s="73">
        <f>_xlfn.XLOOKUP(A2322,'SAPD GF as Pct of COSA GF'!A:A,'SAPD GF as Pct of COSA GF'!C:C)</f>
        <v>1701547788</v>
      </c>
      <c r="M2322" s="19">
        <f t="shared" si="111"/>
        <v>2.9972710939811701E-6</v>
      </c>
    </row>
    <row r="2323" spans="1:13">
      <c r="A2323">
        <v>2025</v>
      </c>
      <c r="B2323" t="s">
        <v>238</v>
      </c>
      <c r="C2323" t="s">
        <v>199</v>
      </c>
      <c r="D2323" s="25" t="s">
        <v>203</v>
      </c>
      <c r="F2323" s="65">
        <v>0</v>
      </c>
      <c r="G2323" s="65">
        <f t="shared" si="109"/>
        <v>0</v>
      </c>
      <c r="H2323" s="23">
        <f>ROUND(IF($A2323 ='Inflation Constants Table'!$E$1,E2323,E2323*(_xlfn.XLOOKUP($A2323,'Inflation Constants Table'!$A:$A,'Inflation Constants Table'!$B:$B,0))),0)</f>
        <v>0</v>
      </c>
      <c r="I2323" s="23">
        <f>ROUND(IF($A2323 ='Inflation Constants Table'!$E$1,F2323,F2323*(_xlfn.XLOOKUP($A2323,'Inflation Constants Table'!$A:$A,'Inflation Constants Table'!$B:$B,0))),0)</f>
        <v>0</v>
      </c>
      <c r="J2323" s="23">
        <f>ROUND(IF($A2323 ='Inflation Constants Table'!$E$1,G2323,G2323*(_xlfn.XLOOKUP($A2323,'Inflation Constants Table'!$A:$A,'Inflation Constants Table'!$B:$B,0))),0)</f>
        <v>0</v>
      </c>
      <c r="K2323" s="19">
        <f t="shared" si="110"/>
        <v>0</v>
      </c>
      <c r="L2323" s="73">
        <f>_xlfn.XLOOKUP(A2323,'SAPD GF as Pct of COSA GF'!A:A,'SAPD GF as Pct of COSA GF'!C:C)</f>
        <v>1701547788</v>
      </c>
      <c r="M2323" s="19">
        <f t="shared" si="111"/>
        <v>0</v>
      </c>
    </row>
    <row r="2324" spans="1:13">
      <c r="A2324">
        <v>2025</v>
      </c>
      <c r="B2324" t="s">
        <v>238</v>
      </c>
      <c r="C2324" t="s">
        <v>199</v>
      </c>
      <c r="D2324" s="25" t="s">
        <v>222</v>
      </c>
      <c r="F2324" s="65">
        <v>0</v>
      </c>
      <c r="G2324" s="65">
        <f t="shared" si="109"/>
        <v>0</v>
      </c>
      <c r="H2324" s="23">
        <f>ROUND(IF($A2324 ='Inflation Constants Table'!$E$1,E2324,E2324*(_xlfn.XLOOKUP($A2324,'Inflation Constants Table'!$A:$A,'Inflation Constants Table'!$B:$B,0))),0)</f>
        <v>0</v>
      </c>
      <c r="I2324" s="23">
        <f>ROUND(IF($A2324 ='Inflation Constants Table'!$E$1,F2324,F2324*(_xlfn.XLOOKUP($A2324,'Inflation Constants Table'!$A:$A,'Inflation Constants Table'!$B:$B,0))),0)</f>
        <v>0</v>
      </c>
      <c r="J2324" s="23">
        <f>ROUND(IF($A2324 ='Inflation Constants Table'!$E$1,G2324,G2324*(_xlfn.XLOOKUP($A2324,'Inflation Constants Table'!$A:$A,'Inflation Constants Table'!$B:$B,0))),0)</f>
        <v>0</v>
      </c>
      <c r="K2324" s="19">
        <f t="shared" si="110"/>
        <v>0</v>
      </c>
      <c r="L2324" s="73">
        <f>_xlfn.XLOOKUP(A2324,'SAPD GF as Pct of COSA GF'!A:A,'SAPD GF as Pct of COSA GF'!C:C)</f>
        <v>1701547788</v>
      </c>
      <c r="M2324" s="19">
        <f t="shared" si="111"/>
        <v>0</v>
      </c>
    </row>
    <row r="2325" spans="1:13">
      <c r="A2325">
        <v>2025</v>
      </c>
      <c r="B2325" t="s">
        <v>238</v>
      </c>
      <c r="C2325" t="s">
        <v>130</v>
      </c>
      <c r="D2325" s="25" t="s">
        <v>241</v>
      </c>
      <c r="F2325" s="65">
        <v>0</v>
      </c>
      <c r="G2325" s="65">
        <f t="shared" si="109"/>
        <v>0</v>
      </c>
      <c r="H2325" s="23">
        <f>ROUND(IF($A2325 ='Inflation Constants Table'!$E$1,E2325,E2325*(_xlfn.XLOOKUP($A2325,'Inflation Constants Table'!$A:$A,'Inflation Constants Table'!$B:$B,0))),0)</f>
        <v>0</v>
      </c>
      <c r="I2325" s="23">
        <f>ROUND(IF($A2325 ='Inflation Constants Table'!$E$1,F2325,F2325*(_xlfn.XLOOKUP($A2325,'Inflation Constants Table'!$A:$A,'Inflation Constants Table'!$B:$B,0))),0)</f>
        <v>0</v>
      </c>
      <c r="J2325" s="23">
        <f>ROUND(IF($A2325 ='Inflation Constants Table'!$E$1,G2325,G2325*(_xlfn.XLOOKUP($A2325,'Inflation Constants Table'!$A:$A,'Inflation Constants Table'!$B:$B,0))),0)</f>
        <v>0</v>
      </c>
      <c r="K2325" s="19">
        <f t="shared" si="110"/>
        <v>0</v>
      </c>
      <c r="L2325" s="73">
        <f>_xlfn.XLOOKUP(A2325,'SAPD GF as Pct of COSA GF'!A:A,'SAPD GF as Pct of COSA GF'!C:C)</f>
        <v>1701547788</v>
      </c>
      <c r="M2325" s="19">
        <f t="shared" si="111"/>
        <v>0</v>
      </c>
    </row>
    <row r="2326" spans="1:13">
      <c r="A2326">
        <v>2025</v>
      </c>
      <c r="B2326" t="s">
        <v>238</v>
      </c>
      <c r="C2326" t="s">
        <v>199</v>
      </c>
      <c r="D2326" s="25" t="s">
        <v>227</v>
      </c>
      <c r="F2326" s="65">
        <v>0</v>
      </c>
      <c r="G2326" s="65">
        <f t="shared" si="109"/>
        <v>0</v>
      </c>
      <c r="H2326" s="23">
        <f>ROUND(IF($A2326 ='Inflation Constants Table'!$E$1,E2326,E2326*(_xlfn.XLOOKUP($A2326,'Inflation Constants Table'!$A:$A,'Inflation Constants Table'!$B:$B,0))),0)</f>
        <v>0</v>
      </c>
      <c r="I2326" s="23">
        <f>ROUND(IF($A2326 ='Inflation Constants Table'!$E$1,F2326,F2326*(_xlfn.XLOOKUP($A2326,'Inflation Constants Table'!$A:$A,'Inflation Constants Table'!$B:$B,0))),0)</f>
        <v>0</v>
      </c>
      <c r="J2326" s="23">
        <f>ROUND(IF($A2326 ='Inflation Constants Table'!$E$1,G2326,G2326*(_xlfn.XLOOKUP($A2326,'Inflation Constants Table'!$A:$A,'Inflation Constants Table'!$B:$B,0))),0)</f>
        <v>0</v>
      </c>
      <c r="K2326" s="19">
        <f t="shared" si="110"/>
        <v>0</v>
      </c>
      <c r="L2326" s="73">
        <f>_xlfn.XLOOKUP(A2326,'SAPD GF as Pct of COSA GF'!A:A,'SAPD GF as Pct of COSA GF'!C:C)</f>
        <v>1701547788</v>
      </c>
      <c r="M2326" s="19">
        <f t="shared" si="111"/>
        <v>0</v>
      </c>
    </row>
    <row r="2327" spans="1:13">
      <c r="A2327">
        <v>2025</v>
      </c>
      <c r="B2327" t="s">
        <v>238</v>
      </c>
      <c r="C2327" t="s">
        <v>177</v>
      </c>
      <c r="D2327" s="25" t="s">
        <v>182</v>
      </c>
      <c r="F2327" s="65">
        <v>442</v>
      </c>
      <c r="G2327" s="65">
        <f t="shared" si="109"/>
        <v>442</v>
      </c>
      <c r="H2327" s="23">
        <f>ROUND(IF($A2327 ='Inflation Constants Table'!$E$1,E2327,E2327*(_xlfn.XLOOKUP($A2327,'Inflation Constants Table'!$A:$A,'Inflation Constants Table'!$B:$B,0))),0)</f>
        <v>0</v>
      </c>
      <c r="I2327" s="23">
        <f>ROUND(IF($A2327 ='Inflation Constants Table'!$E$1,F2327,F2327*(_xlfn.XLOOKUP($A2327,'Inflation Constants Table'!$A:$A,'Inflation Constants Table'!$B:$B,0))),0)</f>
        <v>451</v>
      </c>
      <c r="J2327" s="23">
        <f>ROUND(IF($A2327 ='Inflation Constants Table'!$E$1,G2327,G2327*(_xlfn.XLOOKUP($A2327,'Inflation Constants Table'!$A:$A,'Inflation Constants Table'!$B:$B,0))),0)</f>
        <v>451</v>
      </c>
      <c r="K2327" s="19">
        <f t="shared" si="110"/>
        <v>0</v>
      </c>
      <c r="L2327" s="73">
        <f>_xlfn.XLOOKUP(A2327,'SAPD GF as Pct of COSA GF'!A:A,'SAPD GF as Pct of COSA GF'!C:C)</f>
        <v>1701547788</v>
      </c>
      <c r="M2327" s="19">
        <f t="shared" si="111"/>
        <v>2.6505279674225639E-7</v>
      </c>
    </row>
    <row r="2328" spans="1:13">
      <c r="A2328">
        <v>2025</v>
      </c>
      <c r="B2328" t="s">
        <v>238</v>
      </c>
      <c r="C2328" t="s">
        <v>159</v>
      </c>
      <c r="D2328" s="25" t="s">
        <v>166</v>
      </c>
      <c r="F2328" s="65">
        <v>0</v>
      </c>
      <c r="G2328" s="65">
        <f t="shared" si="109"/>
        <v>0</v>
      </c>
      <c r="H2328" s="23">
        <f>ROUND(IF($A2328 ='Inflation Constants Table'!$E$1,E2328,E2328*(_xlfn.XLOOKUP($A2328,'Inflation Constants Table'!$A:$A,'Inflation Constants Table'!$B:$B,0))),0)</f>
        <v>0</v>
      </c>
      <c r="I2328" s="23">
        <f>ROUND(IF($A2328 ='Inflation Constants Table'!$E$1,F2328,F2328*(_xlfn.XLOOKUP($A2328,'Inflation Constants Table'!$A:$A,'Inflation Constants Table'!$B:$B,0))),0)</f>
        <v>0</v>
      </c>
      <c r="J2328" s="23">
        <f>ROUND(IF($A2328 ='Inflation Constants Table'!$E$1,G2328,G2328*(_xlfn.XLOOKUP($A2328,'Inflation Constants Table'!$A:$A,'Inflation Constants Table'!$B:$B,0))),0)</f>
        <v>0</v>
      </c>
      <c r="K2328" s="19">
        <f t="shared" si="110"/>
        <v>0</v>
      </c>
      <c r="L2328" s="73">
        <f>_xlfn.XLOOKUP(A2328,'SAPD GF as Pct of COSA GF'!A:A,'SAPD GF as Pct of COSA GF'!C:C)</f>
        <v>1701547788</v>
      </c>
      <c r="M2328" s="19">
        <f t="shared" si="111"/>
        <v>0</v>
      </c>
    </row>
    <row r="2329" spans="1:13">
      <c r="A2329">
        <v>2025</v>
      </c>
      <c r="B2329" t="s">
        <v>238</v>
      </c>
      <c r="C2329" t="s">
        <v>159</v>
      </c>
      <c r="D2329" s="25" t="s">
        <v>210</v>
      </c>
      <c r="F2329" s="65">
        <v>0</v>
      </c>
      <c r="G2329" s="65">
        <f t="shared" si="109"/>
        <v>0</v>
      </c>
      <c r="H2329" s="23">
        <f>ROUND(IF($A2329 ='Inflation Constants Table'!$E$1,E2329,E2329*(_xlfn.XLOOKUP($A2329,'Inflation Constants Table'!$A:$A,'Inflation Constants Table'!$B:$B,0))),0)</f>
        <v>0</v>
      </c>
      <c r="I2329" s="23">
        <f>ROUND(IF($A2329 ='Inflation Constants Table'!$E$1,F2329,F2329*(_xlfn.XLOOKUP($A2329,'Inflation Constants Table'!$A:$A,'Inflation Constants Table'!$B:$B,0))),0)</f>
        <v>0</v>
      </c>
      <c r="J2329" s="23">
        <f>ROUND(IF($A2329 ='Inflation Constants Table'!$E$1,G2329,G2329*(_xlfn.XLOOKUP($A2329,'Inflation Constants Table'!$A:$A,'Inflation Constants Table'!$B:$B,0))),0)</f>
        <v>0</v>
      </c>
      <c r="K2329" s="19">
        <f t="shared" si="110"/>
        <v>0</v>
      </c>
      <c r="L2329" s="73">
        <f>_xlfn.XLOOKUP(A2329,'SAPD GF as Pct of COSA GF'!A:A,'SAPD GF as Pct of COSA GF'!C:C)</f>
        <v>1701547788</v>
      </c>
      <c r="M2329" s="19">
        <f t="shared" si="111"/>
        <v>0</v>
      </c>
    </row>
    <row r="2330" spans="1:13">
      <c r="A2330">
        <v>2025</v>
      </c>
      <c r="B2330" t="s">
        <v>238</v>
      </c>
      <c r="C2330" t="s">
        <v>130</v>
      </c>
      <c r="D2330" s="25" t="s">
        <v>137</v>
      </c>
      <c r="F2330" s="65">
        <v>2000</v>
      </c>
      <c r="G2330" s="65">
        <f t="shared" si="109"/>
        <v>2000</v>
      </c>
      <c r="H2330" s="23">
        <f>ROUND(IF($A2330 ='Inflation Constants Table'!$E$1,E2330,E2330*(_xlfn.XLOOKUP($A2330,'Inflation Constants Table'!$A:$A,'Inflation Constants Table'!$B:$B,0))),0)</f>
        <v>0</v>
      </c>
      <c r="I2330" s="23">
        <f>ROUND(IF($A2330 ='Inflation Constants Table'!$E$1,F2330,F2330*(_xlfn.XLOOKUP($A2330,'Inflation Constants Table'!$A:$A,'Inflation Constants Table'!$B:$B,0))),0)</f>
        <v>2040</v>
      </c>
      <c r="J2330" s="23">
        <f>ROUND(IF($A2330 ='Inflation Constants Table'!$E$1,G2330,G2330*(_xlfn.XLOOKUP($A2330,'Inflation Constants Table'!$A:$A,'Inflation Constants Table'!$B:$B,0))),0)</f>
        <v>2040</v>
      </c>
      <c r="K2330" s="19">
        <f t="shared" si="110"/>
        <v>0</v>
      </c>
      <c r="L2330" s="73">
        <f>_xlfn.XLOOKUP(A2330,'SAPD GF as Pct of COSA GF'!A:A,'SAPD GF as Pct of COSA GF'!C:C)</f>
        <v>1701547788</v>
      </c>
      <c r="M2330" s="19">
        <f t="shared" si="111"/>
        <v>1.1989084375924681E-6</v>
      </c>
    </row>
    <row r="2331" spans="1:13">
      <c r="A2331">
        <v>2025</v>
      </c>
      <c r="B2331" t="s">
        <v>238</v>
      </c>
      <c r="C2331" t="s">
        <v>130</v>
      </c>
      <c r="D2331" s="25" t="s">
        <v>131</v>
      </c>
      <c r="F2331" s="65">
        <v>10500</v>
      </c>
      <c r="G2331" s="65">
        <f t="shared" si="109"/>
        <v>10500</v>
      </c>
      <c r="H2331" s="23">
        <f>ROUND(IF($A2331 ='Inflation Constants Table'!$E$1,E2331,E2331*(_xlfn.XLOOKUP($A2331,'Inflation Constants Table'!$A:$A,'Inflation Constants Table'!$B:$B,0))),0)</f>
        <v>0</v>
      </c>
      <c r="I2331" s="23">
        <f>ROUND(IF($A2331 ='Inflation Constants Table'!$E$1,F2331,F2331*(_xlfn.XLOOKUP($A2331,'Inflation Constants Table'!$A:$A,'Inflation Constants Table'!$B:$B,0))),0)</f>
        <v>10710</v>
      </c>
      <c r="J2331" s="23">
        <f>ROUND(IF($A2331 ='Inflation Constants Table'!$E$1,G2331,G2331*(_xlfn.XLOOKUP($A2331,'Inflation Constants Table'!$A:$A,'Inflation Constants Table'!$B:$B,0))),0)</f>
        <v>10710</v>
      </c>
      <c r="K2331" s="19">
        <f t="shared" si="110"/>
        <v>0</v>
      </c>
      <c r="L2331" s="73">
        <f>_xlfn.XLOOKUP(A2331,'SAPD GF as Pct of COSA GF'!A:A,'SAPD GF as Pct of COSA GF'!C:C)</f>
        <v>1701547788</v>
      </c>
      <c r="M2331" s="19">
        <f t="shared" si="111"/>
        <v>6.2942692973604573E-6</v>
      </c>
    </row>
    <row r="2332" spans="1:13">
      <c r="A2332">
        <v>2025</v>
      </c>
      <c r="B2332" t="s">
        <v>238</v>
      </c>
      <c r="C2332" t="s">
        <v>130</v>
      </c>
      <c r="D2332" s="25" t="s">
        <v>132</v>
      </c>
      <c r="F2332" s="65">
        <v>430000</v>
      </c>
      <c r="G2332" s="65">
        <f t="shared" si="109"/>
        <v>430000</v>
      </c>
      <c r="H2332" s="23">
        <f>ROUND(IF($A2332 ='Inflation Constants Table'!$E$1,E2332,E2332*(_xlfn.XLOOKUP($A2332,'Inflation Constants Table'!$A:$A,'Inflation Constants Table'!$B:$B,0))),0)</f>
        <v>0</v>
      </c>
      <c r="I2332" s="23">
        <f>ROUND(IF($A2332 ='Inflation Constants Table'!$E$1,F2332,F2332*(_xlfn.XLOOKUP($A2332,'Inflation Constants Table'!$A:$A,'Inflation Constants Table'!$B:$B,0))),0)</f>
        <v>438600</v>
      </c>
      <c r="J2332" s="23">
        <f>ROUND(IF($A2332 ='Inflation Constants Table'!$E$1,G2332,G2332*(_xlfn.XLOOKUP($A2332,'Inflation Constants Table'!$A:$A,'Inflation Constants Table'!$B:$B,0))),0)</f>
        <v>438600</v>
      </c>
      <c r="K2332" s="19">
        <f t="shared" si="110"/>
        <v>0</v>
      </c>
      <c r="L2332" s="73">
        <f>_xlfn.XLOOKUP(A2332,'SAPD GF as Pct of COSA GF'!A:A,'SAPD GF as Pct of COSA GF'!C:C)</f>
        <v>1701547788</v>
      </c>
      <c r="M2332" s="19">
        <f t="shared" si="111"/>
        <v>2.5776531408238062E-4</v>
      </c>
    </row>
    <row r="2333" spans="1:13">
      <c r="A2333">
        <v>2025</v>
      </c>
      <c r="B2333" t="s">
        <v>238</v>
      </c>
      <c r="C2333" t="s">
        <v>177</v>
      </c>
      <c r="D2333" s="25" t="s">
        <v>185</v>
      </c>
      <c r="F2333" s="65">
        <v>0</v>
      </c>
      <c r="G2333" s="65">
        <f t="shared" si="109"/>
        <v>0</v>
      </c>
      <c r="H2333" s="23">
        <f>ROUND(IF($A2333 ='Inflation Constants Table'!$E$1,E2333,E2333*(_xlfn.XLOOKUP($A2333,'Inflation Constants Table'!$A:$A,'Inflation Constants Table'!$B:$B,0))),0)</f>
        <v>0</v>
      </c>
      <c r="I2333" s="23">
        <f>ROUND(IF($A2333 ='Inflation Constants Table'!$E$1,F2333,F2333*(_xlfn.XLOOKUP($A2333,'Inflation Constants Table'!$A:$A,'Inflation Constants Table'!$B:$B,0))),0)</f>
        <v>0</v>
      </c>
      <c r="J2333" s="23">
        <f>ROUND(IF($A2333 ='Inflation Constants Table'!$E$1,G2333,G2333*(_xlfn.XLOOKUP($A2333,'Inflation Constants Table'!$A:$A,'Inflation Constants Table'!$B:$B,0))),0)</f>
        <v>0</v>
      </c>
      <c r="K2333" s="19">
        <f t="shared" si="110"/>
        <v>0</v>
      </c>
      <c r="L2333" s="73">
        <f>_xlfn.XLOOKUP(A2333,'SAPD GF as Pct of COSA GF'!A:A,'SAPD GF as Pct of COSA GF'!C:C)</f>
        <v>1701547788</v>
      </c>
      <c r="M2333" s="19">
        <f t="shared" si="111"/>
        <v>0</v>
      </c>
    </row>
    <row r="2334" spans="1:13">
      <c r="A2334">
        <v>2025</v>
      </c>
      <c r="B2334" t="s">
        <v>238</v>
      </c>
      <c r="C2334" t="s">
        <v>199</v>
      </c>
      <c r="D2334" s="25" t="s">
        <v>228</v>
      </c>
      <c r="F2334" s="65">
        <v>140000</v>
      </c>
      <c r="G2334" s="65">
        <f t="shared" si="109"/>
        <v>140000</v>
      </c>
      <c r="H2334" s="23">
        <f>ROUND(IF($A2334 ='Inflation Constants Table'!$E$1,E2334,E2334*(_xlfn.XLOOKUP($A2334,'Inflation Constants Table'!$A:$A,'Inflation Constants Table'!$B:$B,0))),0)</f>
        <v>0</v>
      </c>
      <c r="I2334" s="23">
        <f>ROUND(IF($A2334 ='Inflation Constants Table'!$E$1,F2334,F2334*(_xlfn.XLOOKUP($A2334,'Inflation Constants Table'!$A:$A,'Inflation Constants Table'!$B:$B,0))),0)</f>
        <v>142800</v>
      </c>
      <c r="J2334" s="23">
        <f>ROUND(IF($A2334 ='Inflation Constants Table'!$E$1,G2334,G2334*(_xlfn.XLOOKUP($A2334,'Inflation Constants Table'!$A:$A,'Inflation Constants Table'!$B:$B,0))),0)</f>
        <v>142800</v>
      </c>
      <c r="K2334" s="19">
        <f t="shared" si="110"/>
        <v>0</v>
      </c>
      <c r="L2334" s="73">
        <f>_xlfn.XLOOKUP(A2334,'SAPD GF as Pct of COSA GF'!A:A,'SAPD GF as Pct of COSA GF'!C:C)</f>
        <v>1701547788</v>
      </c>
      <c r="M2334" s="19">
        <f t="shared" si="111"/>
        <v>8.3923590631472756E-5</v>
      </c>
    </row>
    <row r="2335" spans="1:13">
      <c r="A2335">
        <v>2025</v>
      </c>
      <c r="B2335" t="s">
        <v>238</v>
      </c>
      <c r="C2335" t="s">
        <v>159</v>
      </c>
      <c r="D2335" s="25" t="s">
        <v>163</v>
      </c>
      <c r="F2335" s="65">
        <v>0</v>
      </c>
      <c r="G2335" s="65">
        <f t="shared" si="109"/>
        <v>0</v>
      </c>
      <c r="H2335" s="23">
        <f>ROUND(IF($A2335 ='Inflation Constants Table'!$E$1,E2335,E2335*(_xlfn.XLOOKUP($A2335,'Inflation Constants Table'!$A:$A,'Inflation Constants Table'!$B:$B,0))),0)</f>
        <v>0</v>
      </c>
      <c r="I2335" s="23">
        <f>ROUND(IF($A2335 ='Inflation Constants Table'!$E$1,F2335,F2335*(_xlfn.XLOOKUP($A2335,'Inflation Constants Table'!$A:$A,'Inflation Constants Table'!$B:$B,0))),0)</f>
        <v>0</v>
      </c>
      <c r="J2335" s="23">
        <f>ROUND(IF($A2335 ='Inflation Constants Table'!$E$1,G2335,G2335*(_xlfn.XLOOKUP($A2335,'Inflation Constants Table'!$A:$A,'Inflation Constants Table'!$B:$B,0))),0)</f>
        <v>0</v>
      </c>
      <c r="K2335" s="19">
        <f t="shared" si="110"/>
        <v>0</v>
      </c>
      <c r="L2335" s="73">
        <f>_xlfn.XLOOKUP(A2335,'SAPD GF as Pct of COSA GF'!A:A,'SAPD GF as Pct of COSA GF'!C:C)</f>
        <v>1701547788</v>
      </c>
      <c r="M2335" s="19">
        <f t="shared" si="111"/>
        <v>0</v>
      </c>
    </row>
    <row r="2336" spans="1:13">
      <c r="A2336">
        <v>2025</v>
      </c>
      <c r="B2336" t="s">
        <v>238</v>
      </c>
      <c r="C2336" t="s">
        <v>159</v>
      </c>
      <c r="D2336" s="25" t="s">
        <v>161</v>
      </c>
      <c r="F2336" s="65">
        <v>17054</v>
      </c>
      <c r="G2336" s="65">
        <f t="shared" si="109"/>
        <v>17054</v>
      </c>
      <c r="H2336" s="23">
        <f>ROUND(IF($A2336 ='Inflation Constants Table'!$E$1,E2336,E2336*(_xlfn.XLOOKUP($A2336,'Inflation Constants Table'!$A:$A,'Inflation Constants Table'!$B:$B,0))),0)</f>
        <v>0</v>
      </c>
      <c r="I2336" s="23">
        <f>ROUND(IF($A2336 ='Inflation Constants Table'!$E$1,F2336,F2336*(_xlfn.XLOOKUP($A2336,'Inflation Constants Table'!$A:$A,'Inflation Constants Table'!$B:$B,0))),0)</f>
        <v>17395</v>
      </c>
      <c r="J2336" s="23">
        <f>ROUND(IF($A2336 ='Inflation Constants Table'!$E$1,G2336,G2336*(_xlfn.XLOOKUP($A2336,'Inflation Constants Table'!$A:$A,'Inflation Constants Table'!$B:$B,0))),0)</f>
        <v>17395</v>
      </c>
      <c r="K2336" s="19">
        <f t="shared" si="110"/>
        <v>0</v>
      </c>
      <c r="L2336" s="73">
        <f>_xlfn.XLOOKUP(A2336,'SAPD GF as Pct of COSA GF'!A:A,'SAPD GF as Pct of COSA GF'!C:C)</f>
        <v>1701547788</v>
      </c>
      <c r="M2336" s="19">
        <f t="shared" si="111"/>
        <v>1.0223045231333814E-5</v>
      </c>
    </row>
    <row r="2337" spans="1:13">
      <c r="A2337">
        <v>2025</v>
      </c>
      <c r="B2337" t="s">
        <v>238</v>
      </c>
      <c r="C2337" t="s">
        <v>130</v>
      </c>
      <c r="D2337" s="25" t="s">
        <v>146</v>
      </c>
      <c r="F2337" s="65">
        <v>6500</v>
      </c>
      <c r="G2337" s="65">
        <f t="shared" si="109"/>
        <v>6500</v>
      </c>
      <c r="H2337" s="23">
        <f>ROUND(IF($A2337 ='Inflation Constants Table'!$E$1,E2337,E2337*(_xlfn.XLOOKUP($A2337,'Inflation Constants Table'!$A:$A,'Inflation Constants Table'!$B:$B,0))),0)</f>
        <v>0</v>
      </c>
      <c r="I2337" s="23">
        <f>ROUND(IF($A2337 ='Inflation Constants Table'!$E$1,F2337,F2337*(_xlfn.XLOOKUP($A2337,'Inflation Constants Table'!$A:$A,'Inflation Constants Table'!$B:$B,0))),0)</f>
        <v>6630</v>
      </c>
      <c r="J2337" s="23">
        <f>ROUND(IF($A2337 ='Inflation Constants Table'!$E$1,G2337,G2337*(_xlfn.XLOOKUP($A2337,'Inflation Constants Table'!$A:$A,'Inflation Constants Table'!$B:$B,0))),0)</f>
        <v>6630</v>
      </c>
      <c r="K2337" s="19">
        <f t="shared" si="110"/>
        <v>0</v>
      </c>
      <c r="L2337" s="73">
        <f>_xlfn.XLOOKUP(A2337,'SAPD GF as Pct of COSA GF'!A:A,'SAPD GF as Pct of COSA GF'!C:C)</f>
        <v>1701547788</v>
      </c>
      <c r="M2337" s="19">
        <f t="shared" si="111"/>
        <v>3.8964524221755208E-6</v>
      </c>
    </row>
    <row r="2338" spans="1:13">
      <c r="A2338">
        <v>2025</v>
      </c>
      <c r="B2338" t="s">
        <v>238</v>
      </c>
      <c r="C2338" t="s">
        <v>130</v>
      </c>
      <c r="D2338" s="25" t="s">
        <v>145</v>
      </c>
      <c r="F2338" s="65">
        <v>8500</v>
      </c>
      <c r="G2338" s="65">
        <f t="shared" si="109"/>
        <v>8500</v>
      </c>
      <c r="H2338" s="23">
        <f>ROUND(IF($A2338 ='Inflation Constants Table'!$E$1,E2338,E2338*(_xlfn.XLOOKUP($A2338,'Inflation Constants Table'!$A:$A,'Inflation Constants Table'!$B:$B,0))),0)</f>
        <v>0</v>
      </c>
      <c r="I2338" s="23">
        <f>ROUND(IF($A2338 ='Inflation Constants Table'!$E$1,F2338,F2338*(_xlfn.XLOOKUP($A2338,'Inflation Constants Table'!$A:$A,'Inflation Constants Table'!$B:$B,0))),0)</f>
        <v>8670</v>
      </c>
      <c r="J2338" s="23">
        <f>ROUND(IF($A2338 ='Inflation Constants Table'!$E$1,G2338,G2338*(_xlfn.XLOOKUP($A2338,'Inflation Constants Table'!$A:$A,'Inflation Constants Table'!$B:$B,0))),0)</f>
        <v>8670</v>
      </c>
      <c r="K2338" s="19">
        <f t="shared" si="110"/>
        <v>0</v>
      </c>
      <c r="L2338" s="73">
        <f>_xlfn.XLOOKUP(A2338,'SAPD GF as Pct of COSA GF'!A:A,'SAPD GF as Pct of COSA GF'!C:C)</f>
        <v>1701547788</v>
      </c>
      <c r="M2338" s="19">
        <f t="shared" si="111"/>
        <v>5.0953608597679895E-6</v>
      </c>
    </row>
    <row r="2339" spans="1:13">
      <c r="A2339">
        <v>2025</v>
      </c>
      <c r="B2339" t="s">
        <v>238</v>
      </c>
      <c r="C2339" t="s">
        <v>130</v>
      </c>
      <c r="D2339" s="25" t="s">
        <v>150</v>
      </c>
      <c r="F2339" s="65">
        <v>21500</v>
      </c>
      <c r="G2339" s="65">
        <f t="shared" si="109"/>
        <v>21500</v>
      </c>
      <c r="H2339" s="23">
        <f>ROUND(IF($A2339 ='Inflation Constants Table'!$E$1,E2339,E2339*(_xlfn.XLOOKUP($A2339,'Inflation Constants Table'!$A:$A,'Inflation Constants Table'!$B:$B,0))),0)</f>
        <v>0</v>
      </c>
      <c r="I2339" s="23">
        <f>ROUND(IF($A2339 ='Inflation Constants Table'!$E$1,F2339,F2339*(_xlfn.XLOOKUP($A2339,'Inflation Constants Table'!$A:$A,'Inflation Constants Table'!$B:$B,0))),0)</f>
        <v>21930</v>
      </c>
      <c r="J2339" s="23">
        <f>ROUND(IF($A2339 ='Inflation Constants Table'!$E$1,G2339,G2339*(_xlfn.XLOOKUP($A2339,'Inflation Constants Table'!$A:$A,'Inflation Constants Table'!$B:$B,0))),0)</f>
        <v>21930</v>
      </c>
      <c r="K2339" s="19">
        <f t="shared" si="110"/>
        <v>0</v>
      </c>
      <c r="L2339" s="73">
        <f>_xlfn.XLOOKUP(A2339,'SAPD GF as Pct of COSA GF'!A:A,'SAPD GF as Pct of COSA GF'!C:C)</f>
        <v>1701547788</v>
      </c>
      <c r="M2339" s="19">
        <f t="shared" si="111"/>
        <v>1.2888265704119032E-5</v>
      </c>
    </row>
    <row r="2340" spans="1:13">
      <c r="A2340">
        <v>2025</v>
      </c>
      <c r="B2340" t="s">
        <v>238</v>
      </c>
      <c r="C2340" t="s">
        <v>177</v>
      </c>
      <c r="D2340" s="25" t="s">
        <v>186</v>
      </c>
      <c r="F2340" s="65">
        <v>36686</v>
      </c>
      <c r="G2340" s="65">
        <f t="shared" si="109"/>
        <v>36686</v>
      </c>
      <c r="H2340" s="23">
        <f>ROUND(IF($A2340 ='Inflation Constants Table'!$E$1,E2340,E2340*(_xlfn.XLOOKUP($A2340,'Inflation Constants Table'!$A:$A,'Inflation Constants Table'!$B:$B,0))),0)</f>
        <v>0</v>
      </c>
      <c r="I2340" s="23">
        <f>ROUND(IF($A2340 ='Inflation Constants Table'!$E$1,F2340,F2340*(_xlfn.XLOOKUP($A2340,'Inflation Constants Table'!$A:$A,'Inflation Constants Table'!$B:$B,0))),0)</f>
        <v>37420</v>
      </c>
      <c r="J2340" s="23">
        <f>ROUND(IF($A2340 ='Inflation Constants Table'!$E$1,G2340,G2340*(_xlfn.XLOOKUP($A2340,'Inflation Constants Table'!$A:$A,'Inflation Constants Table'!$B:$B,0))),0)</f>
        <v>37420</v>
      </c>
      <c r="K2340" s="19">
        <f t="shared" si="110"/>
        <v>0</v>
      </c>
      <c r="L2340" s="73">
        <f>_xlfn.XLOOKUP(A2340,'SAPD GF as Pct of COSA GF'!A:A,'SAPD GF as Pct of COSA GF'!C:C)</f>
        <v>1701547788</v>
      </c>
      <c r="M2340" s="19">
        <f t="shared" si="111"/>
        <v>2.1991742026818703E-5</v>
      </c>
    </row>
    <row r="2341" spans="1:13">
      <c r="A2341">
        <v>2025</v>
      </c>
      <c r="B2341" t="s">
        <v>238</v>
      </c>
      <c r="C2341" t="s">
        <v>159</v>
      </c>
      <c r="D2341" s="25" t="s">
        <v>164</v>
      </c>
      <c r="F2341" s="65">
        <v>2500</v>
      </c>
      <c r="G2341" s="65">
        <f t="shared" si="109"/>
        <v>2500</v>
      </c>
      <c r="H2341" s="23">
        <f>ROUND(IF($A2341 ='Inflation Constants Table'!$E$1,E2341,E2341*(_xlfn.XLOOKUP($A2341,'Inflation Constants Table'!$A:$A,'Inflation Constants Table'!$B:$B,0))),0)</f>
        <v>0</v>
      </c>
      <c r="I2341" s="23">
        <f>ROUND(IF($A2341 ='Inflation Constants Table'!$E$1,F2341,F2341*(_xlfn.XLOOKUP($A2341,'Inflation Constants Table'!$A:$A,'Inflation Constants Table'!$B:$B,0))),0)</f>
        <v>2550</v>
      </c>
      <c r="J2341" s="23">
        <f>ROUND(IF($A2341 ='Inflation Constants Table'!$E$1,G2341,G2341*(_xlfn.XLOOKUP($A2341,'Inflation Constants Table'!$A:$A,'Inflation Constants Table'!$B:$B,0))),0)</f>
        <v>2550</v>
      </c>
      <c r="K2341" s="19">
        <f t="shared" si="110"/>
        <v>0</v>
      </c>
      <c r="L2341" s="73">
        <f>_xlfn.XLOOKUP(A2341,'SAPD GF as Pct of COSA GF'!A:A,'SAPD GF as Pct of COSA GF'!C:C)</f>
        <v>1701547788</v>
      </c>
      <c r="M2341" s="19">
        <f t="shared" si="111"/>
        <v>1.498635546990585E-6</v>
      </c>
    </row>
    <row r="2342" spans="1:13">
      <c r="A2342">
        <v>2025</v>
      </c>
      <c r="B2342" t="s">
        <v>238</v>
      </c>
      <c r="C2342" t="s">
        <v>159</v>
      </c>
      <c r="D2342" s="25" t="s">
        <v>175</v>
      </c>
      <c r="F2342" s="65">
        <v>10000</v>
      </c>
      <c r="G2342" s="65">
        <f t="shared" si="109"/>
        <v>10000</v>
      </c>
      <c r="H2342" s="23">
        <f>ROUND(IF($A2342 ='Inflation Constants Table'!$E$1,E2342,E2342*(_xlfn.XLOOKUP($A2342,'Inflation Constants Table'!$A:$A,'Inflation Constants Table'!$B:$B,0))),0)</f>
        <v>0</v>
      </c>
      <c r="I2342" s="23">
        <f>ROUND(IF($A2342 ='Inflation Constants Table'!$E$1,F2342,F2342*(_xlfn.XLOOKUP($A2342,'Inflation Constants Table'!$A:$A,'Inflation Constants Table'!$B:$B,0))),0)</f>
        <v>10200</v>
      </c>
      <c r="J2342" s="23">
        <f>ROUND(IF($A2342 ='Inflation Constants Table'!$E$1,G2342,G2342*(_xlfn.XLOOKUP($A2342,'Inflation Constants Table'!$A:$A,'Inflation Constants Table'!$B:$B,0))),0)</f>
        <v>10200</v>
      </c>
      <c r="K2342" s="19">
        <f t="shared" si="110"/>
        <v>0</v>
      </c>
      <c r="L2342" s="73">
        <f>_xlfn.XLOOKUP(A2342,'SAPD GF as Pct of COSA GF'!A:A,'SAPD GF as Pct of COSA GF'!C:C)</f>
        <v>1701547788</v>
      </c>
      <c r="M2342" s="19">
        <f t="shared" si="111"/>
        <v>5.9945421879623402E-6</v>
      </c>
    </row>
    <row r="2343" spans="1:13">
      <c r="A2343">
        <v>2025</v>
      </c>
      <c r="B2343" t="s">
        <v>238</v>
      </c>
      <c r="C2343" t="s">
        <v>90</v>
      </c>
      <c r="D2343" s="25" t="s">
        <v>93</v>
      </c>
      <c r="F2343" s="65">
        <v>115000</v>
      </c>
      <c r="G2343" s="65">
        <f t="shared" si="109"/>
        <v>115000</v>
      </c>
      <c r="H2343" s="23">
        <f>ROUND(IF($A2343 ='Inflation Constants Table'!$E$1,E2343,E2343*(_xlfn.XLOOKUP($A2343,'Inflation Constants Table'!$A:$A,'Inflation Constants Table'!$B:$B,0))),0)</f>
        <v>0</v>
      </c>
      <c r="I2343" s="23">
        <f>ROUND(IF($A2343 ='Inflation Constants Table'!$E$1,F2343,F2343*(_xlfn.XLOOKUP($A2343,'Inflation Constants Table'!$A:$A,'Inflation Constants Table'!$B:$B,0))),0)</f>
        <v>117300</v>
      </c>
      <c r="J2343" s="23">
        <f>ROUND(IF($A2343 ='Inflation Constants Table'!$E$1,G2343,G2343*(_xlfn.XLOOKUP($A2343,'Inflation Constants Table'!$A:$A,'Inflation Constants Table'!$B:$B,0))),0)</f>
        <v>117300</v>
      </c>
      <c r="K2343" s="19">
        <f t="shared" si="110"/>
        <v>0</v>
      </c>
      <c r="L2343" s="73">
        <f>_xlfn.XLOOKUP(A2343,'SAPD GF as Pct of COSA GF'!A:A,'SAPD GF as Pct of COSA GF'!C:C)</f>
        <v>1701547788</v>
      </c>
      <c r="M2343" s="19">
        <f t="shared" si="111"/>
        <v>6.8937235161566917E-5</v>
      </c>
    </row>
    <row r="2344" spans="1:13">
      <c r="A2344">
        <v>2025</v>
      </c>
      <c r="B2344" t="s">
        <v>238</v>
      </c>
      <c r="C2344" t="s">
        <v>177</v>
      </c>
      <c r="D2344" s="25" t="s">
        <v>180</v>
      </c>
      <c r="F2344" s="65">
        <v>8760</v>
      </c>
      <c r="G2344" s="65">
        <f t="shared" si="109"/>
        <v>8760</v>
      </c>
      <c r="H2344" s="23">
        <f>ROUND(IF($A2344 ='Inflation Constants Table'!$E$1,E2344,E2344*(_xlfn.XLOOKUP($A2344,'Inflation Constants Table'!$A:$A,'Inflation Constants Table'!$B:$B,0))),0)</f>
        <v>0</v>
      </c>
      <c r="I2344" s="23">
        <f>ROUND(IF($A2344 ='Inflation Constants Table'!$E$1,F2344,F2344*(_xlfn.XLOOKUP($A2344,'Inflation Constants Table'!$A:$A,'Inflation Constants Table'!$B:$B,0))),0)</f>
        <v>8935</v>
      </c>
      <c r="J2344" s="23">
        <f>ROUND(IF($A2344 ='Inflation Constants Table'!$E$1,G2344,G2344*(_xlfn.XLOOKUP($A2344,'Inflation Constants Table'!$A:$A,'Inflation Constants Table'!$B:$B,0))),0)</f>
        <v>8935</v>
      </c>
      <c r="K2344" s="19">
        <f t="shared" si="110"/>
        <v>0</v>
      </c>
      <c r="L2344" s="73">
        <f>_xlfn.XLOOKUP(A2344,'SAPD GF as Pct of COSA GF'!A:A,'SAPD GF as Pct of COSA GF'!C:C)</f>
        <v>1701547788</v>
      </c>
      <c r="M2344" s="19">
        <f t="shared" si="111"/>
        <v>5.2511014166121088E-6</v>
      </c>
    </row>
    <row r="2345" spans="1:13">
      <c r="A2345">
        <v>2025</v>
      </c>
      <c r="B2345" t="s">
        <v>238</v>
      </c>
      <c r="C2345" t="s">
        <v>177</v>
      </c>
      <c r="D2345" s="25" t="s">
        <v>198</v>
      </c>
      <c r="F2345" s="65">
        <v>2332</v>
      </c>
      <c r="G2345" s="65">
        <f t="shared" si="109"/>
        <v>2332</v>
      </c>
      <c r="H2345" s="23">
        <f>ROUND(IF($A2345 ='Inflation Constants Table'!$E$1,E2345,E2345*(_xlfn.XLOOKUP($A2345,'Inflation Constants Table'!$A:$A,'Inflation Constants Table'!$B:$B,0))),0)</f>
        <v>0</v>
      </c>
      <c r="I2345" s="23">
        <f>ROUND(IF($A2345 ='Inflation Constants Table'!$E$1,F2345,F2345*(_xlfn.XLOOKUP($A2345,'Inflation Constants Table'!$A:$A,'Inflation Constants Table'!$B:$B,0))),0)</f>
        <v>2379</v>
      </c>
      <c r="J2345" s="23">
        <f>ROUND(IF($A2345 ='Inflation Constants Table'!$E$1,G2345,G2345*(_xlfn.XLOOKUP($A2345,'Inflation Constants Table'!$A:$A,'Inflation Constants Table'!$B:$B,0))),0)</f>
        <v>2379</v>
      </c>
      <c r="K2345" s="19">
        <f t="shared" si="110"/>
        <v>0</v>
      </c>
      <c r="L2345" s="73">
        <f>_xlfn.XLOOKUP(A2345,'SAPD GF as Pct of COSA GF'!A:A,'SAPD GF as Pct of COSA GF'!C:C)</f>
        <v>1701547788</v>
      </c>
      <c r="M2345" s="19">
        <f t="shared" si="111"/>
        <v>1.3981388103100399E-6</v>
      </c>
    </row>
    <row r="2346" spans="1:13">
      <c r="A2346">
        <v>2025</v>
      </c>
      <c r="B2346" t="s">
        <v>238</v>
      </c>
      <c r="C2346" t="s">
        <v>130</v>
      </c>
      <c r="D2346" s="25" t="s">
        <v>148</v>
      </c>
      <c r="F2346" s="65">
        <v>88000</v>
      </c>
      <c r="G2346" s="65">
        <f t="shared" si="109"/>
        <v>88000</v>
      </c>
      <c r="H2346" s="23">
        <f>ROUND(IF($A2346 ='Inflation Constants Table'!$E$1,E2346,E2346*(_xlfn.XLOOKUP($A2346,'Inflation Constants Table'!$A:$A,'Inflation Constants Table'!$B:$B,0))),0)</f>
        <v>0</v>
      </c>
      <c r="I2346" s="23">
        <f>ROUND(IF($A2346 ='Inflation Constants Table'!$E$1,F2346,F2346*(_xlfn.XLOOKUP($A2346,'Inflation Constants Table'!$A:$A,'Inflation Constants Table'!$B:$B,0))),0)</f>
        <v>89760</v>
      </c>
      <c r="J2346" s="23">
        <f>ROUND(IF($A2346 ='Inflation Constants Table'!$E$1,G2346,G2346*(_xlfn.XLOOKUP($A2346,'Inflation Constants Table'!$A:$A,'Inflation Constants Table'!$B:$B,0))),0)</f>
        <v>89760</v>
      </c>
      <c r="K2346" s="19">
        <f t="shared" si="110"/>
        <v>0</v>
      </c>
      <c r="L2346" s="73">
        <f>_xlfn.XLOOKUP(A2346,'SAPD GF as Pct of COSA GF'!A:A,'SAPD GF as Pct of COSA GF'!C:C)</f>
        <v>1701547788</v>
      </c>
      <c r="M2346" s="19">
        <f t="shared" si="111"/>
        <v>5.2751971254068589E-5</v>
      </c>
    </row>
    <row r="2347" spans="1:13">
      <c r="A2347">
        <v>2025</v>
      </c>
      <c r="B2347" t="s">
        <v>238</v>
      </c>
      <c r="C2347" t="s">
        <v>130</v>
      </c>
      <c r="D2347" s="25" t="s">
        <v>155</v>
      </c>
      <c r="F2347" s="65">
        <v>2000</v>
      </c>
      <c r="G2347" s="65">
        <f t="shared" si="109"/>
        <v>2000</v>
      </c>
      <c r="H2347" s="23">
        <f>ROUND(IF($A2347 ='Inflation Constants Table'!$E$1,E2347,E2347*(_xlfn.XLOOKUP($A2347,'Inflation Constants Table'!$A:$A,'Inflation Constants Table'!$B:$B,0))),0)</f>
        <v>0</v>
      </c>
      <c r="I2347" s="23">
        <f>ROUND(IF($A2347 ='Inflation Constants Table'!$E$1,F2347,F2347*(_xlfn.XLOOKUP($A2347,'Inflation Constants Table'!$A:$A,'Inflation Constants Table'!$B:$B,0))),0)</f>
        <v>2040</v>
      </c>
      <c r="J2347" s="23">
        <f>ROUND(IF($A2347 ='Inflation Constants Table'!$E$1,G2347,G2347*(_xlfn.XLOOKUP($A2347,'Inflation Constants Table'!$A:$A,'Inflation Constants Table'!$B:$B,0))),0)</f>
        <v>2040</v>
      </c>
      <c r="K2347" s="19">
        <f t="shared" si="110"/>
        <v>0</v>
      </c>
      <c r="L2347" s="73">
        <f>_xlfn.XLOOKUP(A2347,'SAPD GF as Pct of COSA GF'!A:A,'SAPD GF as Pct of COSA GF'!C:C)</f>
        <v>1701547788</v>
      </c>
      <c r="M2347" s="19">
        <f t="shared" si="111"/>
        <v>1.1989084375924681E-6</v>
      </c>
    </row>
    <row r="2348" spans="1:13">
      <c r="A2348">
        <v>2025</v>
      </c>
      <c r="B2348" t="s">
        <v>238</v>
      </c>
      <c r="C2348" t="s">
        <v>130</v>
      </c>
      <c r="D2348" s="25" t="s">
        <v>142</v>
      </c>
      <c r="F2348" s="65">
        <v>216896</v>
      </c>
      <c r="G2348" s="65">
        <f t="shared" si="109"/>
        <v>216896</v>
      </c>
      <c r="H2348" s="23">
        <f>ROUND(IF($A2348 ='Inflation Constants Table'!$E$1,E2348,E2348*(_xlfn.XLOOKUP($A2348,'Inflation Constants Table'!$A:$A,'Inflation Constants Table'!$B:$B,0))),0)</f>
        <v>0</v>
      </c>
      <c r="I2348" s="23">
        <f>ROUND(IF($A2348 ='Inflation Constants Table'!$E$1,F2348,F2348*(_xlfn.XLOOKUP($A2348,'Inflation Constants Table'!$A:$A,'Inflation Constants Table'!$B:$B,0))),0)</f>
        <v>221234</v>
      </c>
      <c r="J2348" s="23">
        <f>ROUND(IF($A2348 ='Inflation Constants Table'!$E$1,G2348,G2348*(_xlfn.XLOOKUP($A2348,'Inflation Constants Table'!$A:$A,'Inflation Constants Table'!$B:$B,0))),0)</f>
        <v>221234</v>
      </c>
      <c r="K2348" s="19">
        <f t="shared" si="110"/>
        <v>0</v>
      </c>
      <c r="L2348" s="73">
        <f>_xlfn.XLOOKUP(A2348,'SAPD GF as Pct of COSA GF'!A:A,'SAPD GF as Pct of COSA GF'!C:C)</f>
        <v>1701547788</v>
      </c>
      <c r="M2348" s="19">
        <f t="shared" si="111"/>
        <v>1.3001926925604513E-4</v>
      </c>
    </row>
    <row r="2349" spans="1:13">
      <c r="A2349">
        <v>2025</v>
      </c>
      <c r="B2349" t="s">
        <v>238</v>
      </c>
      <c r="C2349" t="s">
        <v>159</v>
      </c>
      <c r="D2349" s="25" t="s">
        <v>172</v>
      </c>
      <c r="F2349" s="65">
        <v>142060</v>
      </c>
      <c r="G2349" s="65">
        <f t="shared" si="109"/>
        <v>142060</v>
      </c>
      <c r="H2349" s="23">
        <f>ROUND(IF($A2349 ='Inflation Constants Table'!$E$1,E2349,E2349*(_xlfn.XLOOKUP($A2349,'Inflation Constants Table'!$A:$A,'Inflation Constants Table'!$B:$B,0))),0)</f>
        <v>0</v>
      </c>
      <c r="I2349" s="23">
        <f>ROUND(IF($A2349 ='Inflation Constants Table'!$E$1,F2349,F2349*(_xlfn.XLOOKUP($A2349,'Inflation Constants Table'!$A:$A,'Inflation Constants Table'!$B:$B,0))),0)</f>
        <v>144901</v>
      </c>
      <c r="J2349" s="23">
        <f>ROUND(IF($A2349 ='Inflation Constants Table'!$E$1,G2349,G2349*(_xlfn.XLOOKUP($A2349,'Inflation Constants Table'!$A:$A,'Inflation Constants Table'!$B:$B,0))),0)</f>
        <v>144901</v>
      </c>
      <c r="K2349" s="19">
        <f t="shared" si="110"/>
        <v>0</v>
      </c>
      <c r="L2349" s="73">
        <f>_xlfn.XLOOKUP(A2349,'SAPD GF as Pct of COSA GF'!A:A,'SAPD GF as Pct of COSA GF'!C:C)</f>
        <v>1701547788</v>
      </c>
      <c r="M2349" s="19">
        <f t="shared" si="111"/>
        <v>8.5158348782150107E-5</v>
      </c>
    </row>
    <row r="2350" spans="1:13">
      <c r="A2350">
        <v>2025</v>
      </c>
      <c r="B2350" t="s">
        <v>238</v>
      </c>
      <c r="C2350" t="s">
        <v>130</v>
      </c>
      <c r="D2350" s="25" t="s">
        <v>156</v>
      </c>
      <c r="F2350" s="65">
        <v>18500</v>
      </c>
      <c r="G2350" s="65">
        <f t="shared" si="109"/>
        <v>18500</v>
      </c>
      <c r="H2350" s="23">
        <f>ROUND(IF($A2350 ='Inflation Constants Table'!$E$1,E2350,E2350*(_xlfn.XLOOKUP($A2350,'Inflation Constants Table'!$A:$A,'Inflation Constants Table'!$B:$B,0))),0)</f>
        <v>0</v>
      </c>
      <c r="I2350" s="23">
        <f>ROUND(IF($A2350 ='Inflation Constants Table'!$E$1,F2350,F2350*(_xlfn.XLOOKUP($A2350,'Inflation Constants Table'!$A:$A,'Inflation Constants Table'!$B:$B,0))),0)</f>
        <v>18870</v>
      </c>
      <c r="J2350" s="23">
        <f>ROUND(IF($A2350 ='Inflation Constants Table'!$E$1,G2350,G2350*(_xlfn.XLOOKUP($A2350,'Inflation Constants Table'!$A:$A,'Inflation Constants Table'!$B:$B,0))),0)</f>
        <v>18870</v>
      </c>
      <c r="K2350" s="19">
        <f t="shared" si="110"/>
        <v>0</v>
      </c>
      <c r="L2350" s="73">
        <f>_xlfn.XLOOKUP(A2350,'SAPD GF as Pct of COSA GF'!A:A,'SAPD GF as Pct of COSA GF'!C:C)</f>
        <v>1701547788</v>
      </c>
      <c r="M2350" s="19">
        <f t="shared" si="111"/>
        <v>1.1089903047730329E-5</v>
      </c>
    </row>
    <row r="2351" spans="1:13">
      <c r="A2351">
        <v>2025</v>
      </c>
      <c r="B2351" t="s">
        <v>238</v>
      </c>
      <c r="C2351" t="s">
        <v>177</v>
      </c>
      <c r="D2351" s="25" t="s">
        <v>184</v>
      </c>
      <c r="F2351" s="65">
        <v>7587</v>
      </c>
      <c r="G2351" s="65">
        <f t="shared" si="109"/>
        <v>7587</v>
      </c>
      <c r="H2351" s="23">
        <f>ROUND(IF($A2351 ='Inflation Constants Table'!$E$1,E2351,E2351*(_xlfn.XLOOKUP($A2351,'Inflation Constants Table'!$A:$A,'Inflation Constants Table'!$B:$B,0))),0)</f>
        <v>0</v>
      </c>
      <c r="I2351" s="23">
        <f>ROUND(IF($A2351 ='Inflation Constants Table'!$E$1,F2351,F2351*(_xlfn.XLOOKUP($A2351,'Inflation Constants Table'!$A:$A,'Inflation Constants Table'!$B:$B,0))),0)</f>
        <v>7739</v>
      </c>
      <c r="J2351" s="23">
        <f>ROUND(IF($A2351 ='Inflation Constants Table'!$E$1,G2351,G2351*(_xlfn.XLOOKUP($A2351,'Inflation Constants Table'!$A:$A,'Inflation Constants Table'!$B:$B,0))),0)</f>
        <v>7739</v>
      </c>
      <c r="K2351" s="19">
        <f t="shared" si="110"/>
        <v>0</v>
      </c>
      <c r="L2351" s="73">
        <f>_xlfn.XLOOKUP(A2351,'SAPD GF as Pct of COSA GF'!A:A,'SAPD GF as Pct of COSA GF'!C:C)</f>
        <v>1701547788</v>
      </c>
      <c r="M2351" s="19">
        <f t="shared" si="111"/>
        <v>4.5482119600627991E-6</v>
      </c>
    </row>
    <row r="2352" spans="1:13">
      <c r="A2352">
        <v>2026</v>
      </c>
      <c r="B2352" t="s">
        <v>238</v>
      </c>
      <c r="C2352" t="s">
        <v>130</v>
      </c>
      <c r="D2352" s="25" t="s">
        <v>138</v>
      </c>
      <c r="F2352" s="65">
        <v>0</v>
      </c>
      <c r="G2352" s="65">
        <f t="shared" si="109"/>
        <v>0</v>
      </c>
      <c r="H2352" s="23">
        <f>ROUND(IF($A2352 ='Inflation Constants Table'!$E$1,E2352,E2352*(_xlfn.XLOOKUP($A2352,'Inflation Constants Table'!$A:$A,'Inflation Constants Table'!$B:$B,0))),0)</f>
        <v>0</v>
      </c>
      <c r="I2352" s="23">
        <f>ROUND(IF($A2352 ='Inflation Constants Table'!$E$1,F2352,F2352*(_xlfn.XLOOKUP($A2352,'Inflation Constants Table'!$A:$A,'Inflation Constants Table'!$B:$B,0))),0)</f>
        <v>0</v>
      </c>
      <c r="J2352" s="23">
        <f>ROUND(IF($A2352 ='Inflation Constants Table'!$E$1,G2352,G2352*(_xlfn.XLOOKUP($A2352,'Inflation Constants Table'!$A:$A,'Inflation Constants Table'!$B:$B,0))),0)</f>
        <v>0</v>
      </c>
      <c r="K2352" s="19">
        <f t="shared" si="110"/>
        <v>0</v>
      </c>
      <c r="L2352" s="73">
        <f>_xlfn.XLOOKUP(A2352,'SAPD GF as Pct of COSA GF'!A:A,'SAPD GF as Pct of COSA GF'!C:C)</f>
        <v>1695896847</v>
      </c>
      <c r="M2352" s="19">
        <f t="shared" si="111"/>
        <v>0</v>
      </c>
    </row>
    <row r="2353" spans="1:13">
      <c r="A2353">
        <v>2026</v>
      </c>
      <c r="B2353" t="s">
        <v>238</v>
      </c>
      <c r="C2353" t="s">
        <v>159</v>
      </c>
      <c r="D2353" s="25" t="s">
        <v>173</v>
      </c>
      <c r="F2353" s="65">
        <v>26140</v>
      </c>
      <c r="G2353" s="65">
        <f t="shared" si="109"/>
        <v>26140</v>
      </c>
      <c r="H2353" s="23">
        <f>ROUND(IF($A2353 ='Inflation Constants Table'!$E$1,E2353,E2353*(_xlfn.XLOOKUP($A2353,'Inflation Constants Table'!$A:$A,'Inflation Constants Table'!$B:$B,0))),0)</f>
        <v>0</v>
      </c>
      <c r="I2353" s="23">
        <f>ROUND(IF($A2353 ='Inflation Constants Table'!$E$1,F2353,F2353*(_xlfn.XLOOKUP($A2353,'Inflation Constants Table'!$A:$A,'Inflation Constants Table'!$B:$B,0))),0)</f>
        <v>26140</v>
      </c>
      <c r="J2353" s="23">
        <f>ROUND(IF($A2353 ='Inflation Constants Table'!$E$1,G2353,G2353*(_xlfn.XLOOKUP($A2353,'Inflation Constants Table'!$A:$A,'Inflation Constants Table'!$B:$B,0))),0)</f>
        <v>26140</v>
      </c>
      <c r="K2353" s="19">
        <f t="shared" si="110"/>
        <v>0</v>
      </c>
      <c r="L2353" s="73">
        <f>_xlfn.XLOOKUP(A2353,'SAPD GF as Pct of COSA GF'!A:A,'SAPD GF as Pct of COSA GF'!C:C)</f>
        <v>1695896847</v>
      </c>
      <c r="M2353" s="19">
        <f t="shared" si="111"/>
        <v>1.5413673329389708E-5</v>
      </c>
    </row>
    <row r="2354" spans="1:13">
      <c r="A2354">
        <v>2026</v>
      </c>
      <c r="B2354" t="s">
        <v>238</v>
      </c>
      <c r="C2354" t="s">
        <v>177</v>
      </c>
      <c r="D2354" s="25" t="s">
        <v>189</v>
      </c>
      <c r="F2354" s="65">
        <v>2688</v>
      </c>
      <c r="G2354" s="65">
        <f t="shared" si="109"/>
        <v>2688</v>
      </c>
      <c r="H2354" s="23">
        <f>ROUND(IF($A2354 ='Inflation Constants Table'!$E$1,E2354,E2354*(_xlfn.XLOOKUP($A2354,'Inflation Constants Table'!$A:$A,'Inflation Constants Table'!$B:$B,0))),0)</f>
        <v>0</v>
      </c>
      <c r="I2354" s="23">
        <f>ROUND(IF($A2354 ='Inflation Constants Table'!$E$1,F2354,F2354*(_xlfn.XLOOKUP($A2354,'Inflation Constants Table'!$A:$A,'Inflation Constants Table'!$B:$B,0))),0)</f>
        <v>2688</v>
      </c>
      <c r="J2354" s="23">
        <f>ROUND(IF($A2354 ='Inflation Constants Table'!$E$1,G2354,G2354*(_xlfn.XLOOKUP($A2354,'Inflation Constants Table'!$A:$A,'Inflation Constants Table'!$B:$B,0))),0)</f>
        <v>2688</v>
      </c>
      <c r="K2354" s="19">
        <f t="shared" si="110"/>
        <v>0</v>
      </c>
      <c r="L2354" s="73">
        <f>_xlfn.XLOOKUP(A2354,'SAPD GF as Pct of COSA GF'!A:A,'SAPD GF as Pct of COSA GF'!C:C)</f>
        <v>1695896847</v>
      </c>
      <c r="M2354" s="19">
        <f t="shared" si="111"/>
        <v>1.5850020623335706E-6</v>
      </c>
    </row>
    <row r="2355" spans="1:13">
      <c r="A2355">
        <v>2026</v>
      </c>
      <c r="B2355" t="s">
        <v>238</v>
      </c>
      <c r="C2355" t="s">
        <v>130</v>
      </c>
      <c r="D2355" s="25" t="s">
        <v>239</v>
      </c>
      <c r="F2355" s="65">
        <v>0</v>
      </c>
      <c r="G2355" s="65">
        <f t="shared" si="109"/>
        <v>0</v>
      </c>
      <c r="H2355" s="23">
        <f>ROUND(IF($A2355 ='Inflation Constants Table'!$E$1,E2355,E2355*(_xlfn.XLOOKUP($A2355,'Inflation Constants Table'!$A:$A,'Inflation Constants Table'!$B:$B,0))),0)</f>
        <v>0</v>
      </c>
      <c r="I2355" s="23">
        <f>ROUND(IF($A2355 ='Inflation Constants Table'!$E$1,F2355,F2355*(_xlfn.XLOOKUP($A2355,'Inflation Constants Table'!$A:$A,'Inflation Constants Table'!$B:$B,0))),0)</f>
        <v>0</v>
      </c>
      <c r="J2355" s="23">
        <f>ROUND(IF($A2355 ='Inflation Constants Table'!$E$1,G2355,G2355*(_xlfn.XLOOKUP($A2355,'Inflation Constants Table'!$A:$A,'Inflation Constants Table'!$B:$B,0))),0)</f>
        <v>0</v>
      </c>
      <c r="K2355" s="19">
        <f t="shared" si="110"/>
        <v>0</v>
      </c>
      <c r="L2355" s="73">
        <f>_xlfn.XLOOKUP(A2355,'SAPD GF as Pct of COSA GF'!A:A,'SAPD GF as Pct of COSA GF'!C:C)</f>
        <v>1695896847</v>
      </c>
      <c r="M2355" s="19">
        <f t="shared" si="111"/>
        <v>0</v>
      </c>
    </row>
    <row r="2356" spans="1:13">
      <c r="A2356">
        <v>2026</v>
      </c>
      <c r="B2356" t="s">
        <v>238</v>
      </c>
      <c r="C2356" t="s">
        <v>130</v>
      </c>
      <c r="D2356" s="25" t="s">
        <v>240</v>
      </c>
      <c r="F2356" s="65">
        <v>5000</v>
      </c>
      <c r="G2356" s="65">
        <f t="shared" si="109"/>
        <v>5000</v>
      </c>
      <c r="H2356" s="23">
        <f>ROUND(IF($A2356 ='Inflation Constants Table'!$E$1,E2356,E2356*(_xlfn.XLOOKUP($A2356,'Inflation Constants Table'!$A:$A,'Inflation Constants Table'!$B:$B,0))),0)</f>
        <v>0</v>
      </c>
      <c r="I2356" s="23">
        <f>ROUND(IF($A2356 ='Inflation Constants Table'!$E$1,F2356,F2356*(_xlfn.XLOOKUP($A2356,'Inflation Constants Table'!$A:$A,'Inflation Constants Table'!$B:$B,0))),0)</f>
        <v>5000</v>
      </c>
      <c r="J2356" s="23">
        <f>ROUND(IF($A2356 ='Inflation Constants Table'!$E$1,G2356,G2356*(_xlfn.XLOOKUP($A2356,'Inflation Constants Table'!$A:$A,'Inflation Constants Table'!$B:$B,0))),0)</f>
        <v>5000</v>
      </c>
      <c r="K2356" s="19">
        <f t="shared" si="110"/>
        <v>0</v>
      </c>
      <c r="L2356" s="73">
        <f>_xlfn.XLOOKUP(A2356,'SAPD GF as Pct of COSA GF'!A:A,'SAPD GF as Pct of COSA GF'!C:C)</f>
        <v>1695896847</v>
      </c>
      <c r="M2356" s="19">
        <f t="shared" si="111"/>
        <v>2.9482925266621477E-6</v>
      </c>
    </row>
    <row r="2357" spans="1:13">
      <c r="A2357">
        <v>2026</v>
      </c>
      <c r="B2357" t="s">
        <v>238</v>
      </c>
      <c r="C2357" t="s">
        <v>199</v>
      </c>
      <c r="D2357" s="25" t="s">
        <v>203</v>
      </c>
      <c r="F2357" s="65">
        <v>0</v>
      </c>
      <c r="G2357" s="65">
        <f t="shared" si="109"/>
        <v>0</v>
      </c>
      <c r="H2357" s="23">
        <f>ROUND(IF($A2357 ='Inflation Constants Table'!$E$1,E2357,E2357*(_xlfn.XLOOKUP($A2357,'Inflation Constants Table'!$A:$A,'Inflation Constants Table'!$B:$B,0))),0)</f>
        <v>0</v>
      </c>
      <c r="I2357" s="23">
        <f>ROUND(IF($A2357 ='Inflation Constants Table'!$E$1,F2357,F2357*(_xlfn.XLOOKUP($A2357,'Inflation Constants Table'!$A:$A,'Inflation Constants Table'!$B:$B,0))),0)</f>
        <v>0</v>
      </c>
      <c r="J2357" s="23">
        <f>ROUND(IF($A2357 ='Inflation Constants Table'!$E$1,G2357,G2357*(_xlfn.XLOOKUP($A2357,'Inflation Constants Table'!$A:$A,'Inflation Constants Table'!$B:$B,0))),0)</f>
        <v>0</v>
      </c>
      <c r="K2357" s="19">
        <f t="shared" si="110"/>
        <v>0</v>
      </c>
      <c r="L2357" s="73">
        <f>_xlfn.XLOOKUP(A2357,'SAPD GF as Pct of COSA GF'!A:A,'SAPD GF as Pct of COSA GF'!C:C)</f>
        <v>1695896847</v>
      </c>
      <c r="M2357" s="19">
        <f t="shared" si="111"/>
        <v>0</v>
      </c>
    </row>
    <row r="2358" spans="1:13">
      <c r="A2358">
        <v>2026</v>
      </c>
      <c r="B2358" t="s">
        <v>238</v>
      </c>
      <c r="C2358" t="s">
        <v>199</v>
      </c>
      <c r="D2358" s="25" t="s">
        <v>222</v>
      </c>
      <c r="F2358" s="65">
        <v>0</v>
      </c>
      <c r="G2358" s="65">
        <f t="shared" si="109"/>
        <v>0</v>
      </c>
      <c r="H2358" s="23">
        <f>ROUND(IF($A2358 ='Inflation Constants Table'!$E$1,E2358,E2358*(_xlfn.XLOOKUP($A2358,'Inflation Constants Table'!$A:$A,'Inflation Constants Table'!$B:$B,0))),0)</f>
        <v>0</v>
      </c>
      <c r="I2358" s="23">
        <f>ROUND(IF($A2358 ='Inflation Constants Table'!$E$1,F2358,F2358*(_xlfn.XLOOKUP($A2358,'Inflation Constants Table'!$A:$A,'Inflation Constants Table'!$B:$B,0))),0)</f>
        <v>0</v>
      </c>
      <c r="J2358" s="23">
        <f>ROUND(IF($A2358 ='Inflation Constants Table'!$E$1,G2358,G2358*(_xlfn.XLOOKUP($A2358,'Inflation Constants Table'!$A:$A,'Inflation Constants Table'!$B:$B,0))),0)</f>
        <v>0</v>
      </c>
      <c r="K2358" s="19">
        <f t="shared" si="110"/>
        <v>0</v>
      </c>
      <c r="L2358" s="73">
        <f>_xlfn.XLOOKUP(A2358,'SAPD GF as Pct of COSA GF'!A:A,'SAPD GF as Pct of COSA GF'!C:C)</f>
        <v>1695896847</v>
      </c>
      <c r="M2358" s="19">
        <f t="shared" si="111"/>
        <v>0</v>
      </c>
    </row>
    <row r="2359" spans="1:13">
      <c r="A2359">
        <v>2026</v>
      </c>
      <c r="B2359" t="s">
        <v>238</v>
      </c>
      <c r="C2359" t="s">
        <v>130</v>
      </c>
      <c r="D2359" s="25" t="s">
        <v>241</v>
      </c>
      <c r="F2359" s="65">
        <v>0</v>
      </c>
      <c r="G2359" s="65">
        <f t="shared" si="109"/>
        <v>0</v>
      </c>
      <c r="H2359" s="23">
        <f>ROUND(IF($A2359 ='Inflation Constants Table'!$E$1,E2359,E2359*(_xlfn.XLOOKUP($A2359,'Inflation Constants Table'!$A:$A,'Inflation Constants Table'!$B:$B,0))),0)</f>
        <v>0</v>
      </c>
      <c r="I2359" s="23">
        <f>ROUND(IF($A2359 ='Inflation Constants Table'!$E$1,F2359,F2359*(_xlfn.XLOOKUP($A2359,'Inflation Constants Table'!$A:$A,'Inflation Constants Table'!$B:$B,0))),0)</f>
        <v>0</v>
      </c>
      <c r="J2359" s="23">
        <f>ROUND(IF($A2359 ='Inflation Constants Table'!$E$1,G2359,G2359*(_xlfn.XLOOKUP($A2359,'Inflation Constants Table'!$A:$A,'Inflation Constants Table'!$B:$B,0))),0)</f>
        <v>0</v>
      </c>
      <c r="K2359" s="19">
        <f t="shared" si="110"/>
        <v>0</v>
      </c>
      <c r="L2359" s="73">
        <f>_xlfn.XLOOKUP(A2359,'SAPD GF as Pct of COSA GF'!A:A,'SAPD GF as Pct of COSA GF'!C:C)</f>
        <v>1695896847</v>
      </c>
      <c r="M2359" s="19">
        <f t="shared" si="111"/>
        <v>0</v>
      </c>
    </row>
    <row r="2360" spans="1:13">
      <c r="A2360">
        <v>2026</v>
      </c>
      <c r="B2360" t="s">
        <v>238</v>
      </c>
      <c r="C2360" t="s">
        <v>199</v>
      </c>
      <c r="D2360" s="25" t="s">
        <v>227</v>
      </c>
      <c r="F2360" s="65">
        <v>0</v>
      </c>
      <c r="G2360" s="65">
        <f t="shared" si="109"/>
        <v>0</v>
      </c>
      <c r="H2360" s="23">
        <f>ROUND(IF($A2360 ='Inflation Constants Table'!$E$1,E2360,E2360*(_xlfn.XLOOKUP($A2360,'Inflation Constants Table'!$A:$A,'Inflation Constants Table'!$B:$B,0))),0)</f>
        <v>0</v>
      </c>
      <c r="I2360" s="23">
        <f>ROUND(IF($A2360 ='Inflation Constants Table'!$E$1,F2360,F2360*(_xlfn.XLOOKUP($A2360,'Inflation Constants Table'!$A:$A,'Inflation Constants Table'!$B:$B,0))),0)</f>
        <v>0</v>
      </c>
      <c r="J2360" s="23">
        <f>ROUND(IF($A2360 ='Inflation Constants Table'!$E$1,G2360,G2360*(_xlfn.XLOOKUP($A2360,'Inflation Constants Table'!$A:$A,'Inflation Constants Table'!$B:$B,0))),0)</f>
        <v>0</v>
      </c>
      <c r="K2360" s="19">
        <f t="shared" si="110"/>
        <v>0</v>
      </c>
      <c r="L2360" s="73">
        <f>_xlfn.XLOOKUP(A2360,'SAPD GF as Pct of COSA GF'!A:A,'SAPD GF as Pct of COSA GF'!C:C)</f>
        <v>1695896847</v>
      </c>
      <c r="M2360" s="19">
        <f t="shared" si="111"/>
        <v>0</v>
      </c>
    </row>
    <row r="2361" spans="1:13">
      <c r="A2361">
        <v>2026</v>
      </c>
      <c r="B2361" t="s">
        <v>238</v>
      </c>
      <c r="C2361" t="s">
        <v>177</v>
      </c>
      <c r="D2361" s="25" t="s">
        <v>182</v>
      </c>
      <c r="F2361" s="65">
        <v>441</v>
      </c>
      <c r="G2361" s="65">
        <f t="shared" si="109"/>
        <v>441</v>
      </c>
      <c r="H2361" s="23">
        <f>ROUND(IF($A2361 ='Inflation Constants Table'!$E$1,E2361,E2361*(_xlfn.XLOOKUP($A2361,'Inflation Constants Table'!$A:$A,'Inflation Constants Table'!$B:$B,0))),0)</f>
        <v>0</v>
      </c>
      <c r="I2361" s="23">
        <f>ROUND(IF($A2361 ='Inflation Constants Table'!$E$1,F2361,F2361*(_xlfn.XLOOKUP($A2361,'Inflation Constants Table'!$A:$A,'Inflation Constants Table'!$B:$B,0))),0)</f>
        <v>441</v>
      </c>
      <c r="J2361" s="23">
        <f>ROUND(IF($A2361 ='Inflation Constants Table'!$E$1,G2361,G2361*(_xlfn.XLOOKUP($A2361,'Inflation Constants Table'!$A:$A,'Inflation Constants Table'!$B:$B,0))),0)</f>
        <v>441</v>
      </c>
      <c r="K2361" s="19">
        <f t="shared" si="110"/>
        <v>0</v>
      </c>
      <c r="L2361" s="73">
        <f>_xlfn.XLOOKUP(A2361,'SAPD GF as Pct of COSA GF'!A:A,'SAPD GF as Pct of COSA GF'!C:C)</f>
        <v>1695896847</v>
      </c>
      <c r="M2361" s="19">
        <f t="shared" si="111"/>
        <v>2.6003940085160146E-7</v>
      </c>
    </row>
    <row r="2362" spans="1:13">
      <c r="A2362">
        <v>2026</v>
      </c>
      <c r="B2362" t="s">
        <v>238</v>
      </c>
      <c r="C2362" t="s">
        <v>159</v>
      </c>
      <c r="D2362" s="25" t="s">
        <v>166</v>
      </c>
      <c r="F2362" s="65">
        <v>0</v>
      </c>
      <c r="G2362" s="65">
        <f t="shared" si="109"/>
        <v>0</v>
      </c>
      <c r="H2362" s="23">
        <f>ROUND(IF($A2362 ='Inflation Constants Table'!$E$1,E2362,E2362*(_xlfn.XLOOKUP($A2362,'Inflation Constants Table'!$A:$A,'Inflation Constants Table'!$B:$B,0))),0)</f>
        <v>0</v>
      </c>
      <c r="I2362" s="23">
        <f>ROUND(IF($A2362 ='Inflation Constants Table'!$E$1,F2362,F2362*(_xlfn.XLOOKUP($A2362,'Inflation Constants Table'!$A:$A,'Inflation Constants Table'!$B:$B,0))),0)</f>
        <v>0</v>
      </c>
      <c r="J2362" s="23">
        <f>ROUND(IF($A2362 ='Inflation Constants Table'!$E$1,G2362,G2362*(_xlfn.XLOOKUP($A2362,'Inflation Constants Table'!$A:$A,'Inflation Constants Table'!$B:$B,0))),0)</f>
        <v>0</v>
      </c>
      <c r="K2362" s="19">
        <f t="shared" si="110"/>
        <v>0</v>
      </c>
      <c r="L2362" s="73">
        <f>_xlfn.XLOOKUP(A2362,'SAPD GF as Pct of COSA GF'!A:A,'SAPD GF as Pct of COSA GF'!C:C)</f>
        <v>1695896847</v>
      </c>
      <c r="M2362" s="19">
        <f t="shared" si="111"/>
        <v>0</v>
      </c>
    </row>
    <row r="2363" spans="1:13">
      <c r="A2363">
        <v>2026</v>
      </c>
      <c r="B2363" t="s">
        <v>238</v>
      </c>
      <c r="C2363" t="s">
        <v>159</v>
      </c>
      <c r="D2363" s="25" t="s">
        <v>210</v>
      </c>
      <c r="F2363" s="65">
        <v>0</v>
      </c>
      <c r="G2363" s="65">
        <f t="shared" si="109"/>
        <v>0</v>
      </c>
      <c r="H2363" s="23">
        <f>ROUND(IF($A2363 ='Inflation Constants Table'!$E$1,E2363,E2363*(_xlfn.XLOOKUP($A2363,'Inflation Constants Table'!$A:$A,'Inflation Constants Table'!$B:$B,0))),0)</f>
        <v>0</v>
      </c>
      <c r="I2363" s="23">
        <f>ROUND(IF($A2363 ='Inflation Constants Table'!$E$1,F2363,F2363*(_xlfn.XLOOKUP($A2363,'Inflation Constants Table'!$A:$A,'Inflation Constants Table'!$B:$B,0))),0)</f>
        <v>0</v>
      </c>
      <c r="J2363" s="23">
        <f>ROUND(IF($A2363 ='Inflation Constants Table'!$E$1,G2363,G2363*(_xlfn.XLOOKUP($A2363,'Inflation Constants Table'!$A:$A,'Inflation Constants Table'!$B:$B,0))),0)</f>
        <v>0</v>
      </c>
      <c r="K2363" s="19">
        <f t="shared" si="110"/>
        <v>0</v>
      </c>
      <c r="L2363" s="73">
        <f>_xlfn.XLOOKUP(A2363,'SAPD GF as Pct of COSA GF'!A:A,'SAPD GF as Pct of COSA GF'!C:C)</f>
        <v>1695896847</v>
      </c>
      <c r="M2363" s="19">
        <f t="shared" si="111"/>
        <v>0</v>
      </c>
    </row>
    <row r="2364" spans="1:13">
      <c r="A2364">
        <v>2026</v>
      </c>
      <c r="B2364" t="s">
        <v>238</v>
      </c>
      <c r="C2364" t="s">
        <v>130</v>
      </c>
      <c r="D2364" s="25" t="s">
        <v>137</v>
      </c>
      <c r="F2364" s="65">
        <v>2000</v>
      </c>
      <c r="G2364" s="65">
        <f t="shared" si="109"/>
        <v>2000</v>
      </c>
      <c r="H2364" s="23">
        <f>ROUND(IF($A2364 ='Inflation Constants Table'!$E$1,E2364,E2364*(_xlfn.XLOOKUP($A2364,'Inflation Constants Table'!$A:$A,'Inflation Constants Table'!$B:$B,0))),0)</f>
        <v>0</v>
      </c>
      <c r="I2364" s="23">
        <f>ROUND(IF($A2364 ='Inflation Constants Table'!$E$1,F2364,F2364*(_xlfn.XLOOKUP($A2364,'Inflation Constants Table'!$A:$A,'Inflation Constants Table'!$B:$B,0))),0)</f>
        <v>2000</v>
      </c>
      <c r="J2364" s="23">
        <f>ROUND(IF($A2364 ='Inflation Constants Table'!$E$1,G2364,G2364*(_xlfn.XLOOKUP($A2364,'Inflation Constants Table'!$A:$A,'Inflation Constants Table'!$B:$B,0))),0)</f>
        <v>2000</v>
      </c>
      <c r="K2364" s="19">
        <f t="shared" si="110"/>
        <v>0</v>
      </c>
      <c r="L2364" s="73">
        <f>_xlfn.XLOOKUP(A2364,'SAPD GF as Pct of COSA GF'!A:A,'SAPD GF as Pct of COSA GF'!C:C)</f>
        <v>1695896847</v>
      </c>
      <c r="M2364" s="19">
        <f t="shared" si="111"/>
        <v>1.1793170106648592E-6</v>
      </c>
    </row>
    <row r="2365" spans="1:13">
      <c r="A2365">
        <v>2026</v>
      </c>
      <c r="B2365" t="s">
        <v>238</v>
      </c>
      <c r="C2365" t="s">
        <v>130</v>
      </c>
      <c r="D2365" s="25" t="s">
        <v>131</v>
      </c>
      <c r="F2365" s="65">
        <v>10500</v>
      </c>
      <c r="G2365" s="65">
        <f t="shared" si="109"/>
        <v>10500</v>
      </c>
      <c r="H2365" s="23">
        <f>ROUND(IF($A2365 ='Inflation Constants Table'!$E$1,E2365,E2365*(_xlfn.XLOOKUP($A2365,'Inflation Constants Table'!$A:$A,'Inflation Constants Table'!$B:$B,0))),0)</f>
        <v>0</v>
      </c>
      <c r="I2365" s="23">
        <f>ROUND(IF($A2365 ='Inflation Constants Table'!$E$1,F2365,F2365*(_xlfn.XLOOKUP($A2365,'Inflation Constants Table'!$A:$A,'Inflation Constants Table'!$B:$B,0))),0)</f>
        <v>10500</v>
      </c>
      <c r="J2365" s="23">
        <f>ROUND(IF($A2365 ='Inflation Constants Table'!$E$1,G2365,G2365*(_xlfn.XLOOKUP($A2365,'Inflation Constants Table'!$A:$A,'Inflation Constants Table'!$B:$B,0))),0)</f>
        <v>10500</v>
      </c>
      <c r="K2365" s="19">
        <f t="shared" si="110"/>
        <v>0</v>
      </c>
      <c r="L2365" s="73">
        <f>_xlfn.XLOOKUP(A2365,'SAPD GF as Pct of COSA GF'!A:A,'SAPD GF as Pct of COSA GF'!C:C)</f>
        <v>1695896847</v>
      </c>
      <c r="M2365" s="19">
        <f t="shared" si="111"/>
        <v>6.1914143059905104E-6</v>
      </c>
    </row>
    <row r="2366" spans="1:13">
      <c r="A2366">
        <v>2026</v>
      </c>
      <c r="B2366" t="s">
        <v>238</v>
      </c>
      <c r="C2366" t="s">
        <v>130</v>
      </c>
      <c r="D2366" s="25" t="s">
        <v>132</v>
      </c>
      <c r="F2366" s="65">
        <v>439609</v>
      </c>
      <c r="G2366" s="65">
        <f t="shared" si="109"/>
        <v>439609</v>
      </c>
      <c r="H2366" s="23">
        <f>ROUND(IF($A2366 ='Inflation Constants Table'!$E$1,E2366,E2366*(_xlfn.XLOOKUP($A2366,'Inflation Constants Table'!$A:$A,'Inflation Constants Table'!$B:$B,0))),0)</f>
        <v>0</v>
      </c>
      <c r="I2366" s="23">
        <f>ROUND(IF($A2366 ='Inflation Constants Table'!$E$1,F2366,F2366*(_xlfn.XLOOKUP($A2366,'Inflation Constants Table'!$A:$A,'Inflation Constants Table'!$B:$B,0))),0)</f>
        <v>439609</v>
      </c>
      <c r="J2366" s="23">
        <f>ROUND(IF($A2366 ='Inflation Constants Table'!$E$1,G2366,G2366*(_xlfn.XLOOKUP($A2366,'Inflation Constants Table'!$A:$A,'Inflation Constants Table'!$B:$B,0))),0)</f>
        <v>439609</v>
      </c>
      <c r="K2366" s="19">
        <f t="shared" si="110"/>
        <v>0</v>
      </c>
      <c r="L2366" s="73">
        <f>_xlfn.XLOOKUP(A2366,'SAPD GF as Pct of COSA GF'!A:A,'SAPD GF as Pct of COSA GF'!C:C)</f>
        <v>1695896847</v>
      </c>
      <c r="M2366" s="19">
        <f t="shared" si="111"/>
        <v>2.5921918587068401E-4</v>
      </c>
    </row>
    <row r="2367" spans="1:13">
      <c r="A2367">
        <v>2026</v>
      </c>
      <c r="B2367" t="s">
        <v>238</v>
      </c>
      <c r="C2367" t="s">
        <v>177</v>
      </c>
      <c r="D2367" s="25" t="s">
        <v>185</v>
      </c>
      <c r="F2367" s="65">
        <v>0</v>
      </c>
      <c r="G2367" s="65">
        <f t="shared" si="109"/>
        <v>0</v>
      </c>
      <c r="H2367" s="23">
        <f>ROUND(IF($A2367 ='Inflation Constants Table'!$E$1,E2367,E2367*(_xlfn.XLOOKUP($A2367,'Inflation Constants Table'!$A:$A,'Inflation Constants Table'!$B:$B,0))),0)</f>
        <v>0</v>
      </c>
      <c r="I2367" s="23">
        <f>ROUND(IF($A2367 ='Inflation Constants Table'!$E$1,F2367,F2367*(_xlfn.XLOOKUP($A2367,'Inflation Constants Table'!$A:$A,'Inflation Constants Table'!$B:$B,0))),0)</f>
        <v>0</v>
      </c>
      <c r="J2367" s="23">
        <f>ROUND(IF($A2367 ='Inflation Constants Table'!$E$1,G2367,G2367*(_xlfn.XLOOKUP($A2367,'Inflation Constants Table'!$A:$A,'Inflation Constants Table'!$B:$B,0))),0)</f>
        <v>0</v>
      </c>
      <c r="K2367" s="19">
        <f t="shared" si="110"/>
        <v>0</v>
      </c>
      <c r="L2367" s="73">
        <f>_xlfn.XLOOKUP(A2367,'SAPD GF as Pct of COSA GF'!A:A,'SAPD GF as Pct of COSA GF'!C:C)</f>
        <v>1695896847</v>
      </c>
      <c r="M2367" s="19">
        <f t="shared" si="111"/>
        <v>0</v>
      </c>
    </row>
    <row r="2368" spans="1:13">
      <c r="A2368">
        <v>2026</v>
      </c>
      <c r="B2368" t="s">
        <v>238</v>
      </c>
      <c r="C2368" t="s">
        <v>199</v>
      </c>
      <c r="D2368" s="25" t="s">
        <v>228</v>
      </c>
      <c r="F2368" s="65">
        <v>50000</v>
      </c>
      <c r="G2368" s="65">
        <f t="shared" si="109"/>
        <v>50000</v>
      </c>
      <c r="H2368" s="23">
        <f>ROUND(IF($A2368 ='Inflation Constants Table'!$E$1,E2368,E2368*(_xlfn.XLOOKUP($A2368,'Inflation Constants Table'!$A:$A,'Inflation Constants Table'!$B:$B,0))),0)</f>
        <v>0</v>
      </c>
      <c r="I2368" s="23">
        <f>ROUND(IF($A2368 ='Inflation Constants Table'!$E$1,F2368,F2368*(_xlfn.XLOOKUP($A2368,'Inflation Constants Table'!$A:$A,'Inflation Constants Table'!$B:$B,0))),0)</f>
        <v>50000</v>
      </c>
      <c r="J2368" s="23">
        <f>ROUND(IF($A2368 ='Inflation Constants Table'!$E$1,G2368,G2368*(_xlfn.XLOOKUP($A2368,'Inflation Constants Table'!$A:$A,'Inflation Constants Table'!$B:$B,0))),0)</f>
        <v>50000</v>
      </c>
      <c r="K2368" s="19">
        <f t="shared" si="110"/>
        <v>0</v>
      </c>
      <c r="L2368" s="73">
        <f>_xlfn.XLOOKUP(A2368,'SAPD GF as Pct of COSA GF'!A:A,'SAPD GF as Pct of COSA GF'!C:C)</f>
        <v>1695896847</v>
      </c>
      <c r="M2368" s="19">
        <f t="shared" si="111"/>
        <v>2.9482925266621479E-5</v>
      </c>
    </row>
    <row r="2369" spans="1:13">
      <c r="A2369">
        <v>2026</v>
      </c>
      <c r="B2369" t="s">
        <v>238</v>
      </c>
      <c r="C2369" t="s">
        <v>159</v>
      </c>
      <c r="D2369" s="25" t="s">
        <v>163</v>
      </c>
      <c r="F2369" s="65">
        <v>0</v>
      </c>
      <c r="G2369" s="65">
        <f t="shared" si="109"/>
        <v>0</v>
      </c>
      <c r="H2369" s="23">
        <f>ROUND(IF($A2369 ='Inflation Constants Table'!$E$1,E2369,E2369*(_xlfn.XLOOKUP($A2369,'Inflation Constants Table'!$A:$A,'Inflation Constants Table'!$B:$B,0))),0)</f>
        <v>0</v>
      </c>
      <c r="I2369" s="23">
        <f>ROUND(IF($A2369 ='Inflation Constants Table'!$E$1,F2369,F2369*(_xlfn.XLOOKUP($A2369,'Inflation Constants Table'!$A:$A,'Inflation Constants Table'!$B:$B,0))),0)</f>
        <v>0</v>
      </c>
      <c r="J2369" s="23">
        <f>ROUND(IF($A2369 ='Inflation Constants Table'!$E$1,G2369,G2369*(_xlfn.XLOOKUP($A2369,'Inflation Constants Table'!$A:$A,'Inflation Constants Table'!$B:$B,0))),0)</f>
        <v>0</v>
      </c>
      <c r="K2369" s="19">
        <f t="shared" si="110"/>
        <v>0</v>
      </c>
      <c r="L2369" s="73">
        <f>_xlfn.XLOOKUP(A2369,'SAPD GF as Pct of COSA GF'!A:A,'SAPD GF as Pct of COSA GF'!C:C)</f>
        <v>1695896847</v>
      </c>
      <c r="M2369" s="19">
        <f t="shared" si="111"/>
        <v>0</v>
      </c>
    </row>
    <row r="2370" spans="1:13">
      <c r="A2370">
        <v>2026</v>
      </c>
      <c r="B2370" t="s">
        <v>238</v>
      </c>
      <c r="C2370" t="s">
        <v>159</v>
      </c>
      <c r="D2370" s="25" t="s">
        <v>161</v>
      </c>
      <c r="F2370" s="65">
        <v>7054</v>
      </c>
      <c r="G2370" s="65">
        <f t="shared" si="109"/>
        <v>7054</v>
      </c>
      <c r="H2370" s="23">
        <f>ROUND(IF($A2370 ='Inflation Constants Table'!$E$1,E2370,E2370*(_xlfn.XLOOKUP($A2370,'Inflation Constants Table'!$A:$A,'Inflation Constants Table'!$B:$B,0))),0)</f>
        <v>0</v>
      </c>
      <c r="I2370" s="23">
        <f>ROUND(IF($A2370 ='Inflation Constants Table'!$E$1,F2370,F2370*(_xlfn.XLOOKUP($A2370,'Inflation Constants Table'!$A:$A,'Inflation Constants Table'!$B:$B,0))),0)</f>
        <v>7054</v>
      </c>
      <c r="J2370" s="23">
        <f>ROUND(IF($A2370 ='Inflation Constants Table'!$E$1,G2370,G2370*(_xlfn.XLOOKUP($A2370,'Inflation Constants Table'!$A:$A,'Inflation Constants Table'!$B:$B,0))),0)</f>
        <v>7054</v>
      </c>
      <c r="K2370" s="19">
        <f t="shared" si="110"/>
        <v>0</v>
      </c>
      <c r="L2370" s="73">
        <f>_xlfn.XLOOKUP(A2370,'SAPD GF as Pct of COSA GF'!A:A,'SAPD GF as Pct of COSA GF'!C:C)</f>
        <v>1695896847</v>
      </c>
      <c r="M2370" s="19">
        <f t="shared" si="111"/>
        <v>4.159451096614958E-6</v>
      </c>
    </row>
    <row r="2371" spans="1:13">
      <c r="A2371">
        <v>2026</v>
      </c>
      <c r="B2371" t="s">
        <v>238</v>
      </c>
      <c r="C2371" t="s">
        <v>130</v>
      </c>
      <c r="D2371" s="25" t="s">
        <v>146</v>
      </c>
      <c r="F2371" s="65">
        <v>6500</v>
      </c>
      <c r="G2371" s="65">
        <f t="shared" ref="G2371:G2387" si="112">E2371+F2371</f>
        <v>6500</v>
      </c>
      <c r="H2371" s="23">
        <f>ROUND(IF($A2371 ='Inflation Constants Table'!$E$1,E2371,E2371*(_xlfn.XLOOKUP($A2371,'Inflation Constants Table'!$A:$A,'Inflation Constants Table'!$B:$B,0))),0)</f>
        <v>0</v>
      </c>
      <c r="I2371" s="23">
        <f>ROUND(IF($A2371 ='Inflation Constants Table'!$E$1,F2371,F2371*(_xlfn.XLOOKUP($A2371,'Inflation Constants Table'!$A:$A,'Inflation Constants Table'!$B:$B,0))),0)</f>
        <v>6500</v>
      </c>
      <c r="J2371" s="23">
        <f>ROUND(IF($A2371 ='Inflation Constants Table'!$E$1,G2371,G2371*(_xlfn.XLOOKUP($A2371,'Inflation Constants Table'!$A:$A,'Inflation Constants Table'!$B:$B,0))),0)</f>
        <v>6500</v>
      </c>
      <c r="K2371" s="19">
        <f t="shared" ref="K2371:K2387" si="113">IF(J2371 = 0, 0, H2371/J2371)</f>
        <v>0</v>
      </c>
      <c r="L2371" s="73">
        <f>_xlfn.XLOOKUP(A2371,'SAPD GF as Pct of COSA GF'!A:A,'SAPD GF as Pct of COSA GF'!C:C)</f>
        <v>1695896847</v>
      </c>
      <c r="M2371" s="19">
        <f t="shared" ref="M2371:M2387" si="114">J2371/L2371</f>
        <v>3.8327802846607924E-6</v>
      </c>
    </row>
    <row r="2372" spans="1:13">
      <c r="A2372">
        <v>2026</v>
      </c>
      <c r="B2372" t="s">
        <v>238</v>
      </c>
      <c r="C2372" t="s">
        <v>130</v>
      </c>
      <c r="D2372" s="25" t="s">
        <v>145</v>
      </c>
      <c r="F2372" s="65">
        <v>8500</v>
      </c>
      <c r="G2372" s="65">
        <f t="shared" si="112"/>
        <v>8500</v>
      </c>
      <c r="H2372" s="23">
        <f>ROUND(IF($A2372 ='Inflation Constants Table'!$E$1,E2372,E2372*(_xlfn.XLOOKUP($A2372,'Inflation Constants Table'!$A:$A,'Inflation Constants Table'!$B:$B,0))),0)</f>
        <v>0</v>
      </c>
      <c r="I2372" s="23">
        <f>ROUND(IF($A2372 ='Inflation Constants Table'!$E$1,F2372,F2372*(_xlfn.XLOOKUP($A2372,'Inflation Constants Table'!$A:$A,'Inflation Constants Table'!$B:$B,0))),0)</f>
        <v>8500</v>
      </c>
      <c r="J2372" s="23">
        <f>ROUND(IF($A2372 ='Inflation Constants Table'!$E$1,G2372,G2372*(_xlfn.XLOOKUP($A2372,'Inflation Constants Table'!$A:$A,'Inflation Constants Table'!$B:$B,0))),0)</f>
        <v>8500</v>
      </c>
      <c r="K2372" s="19">
        <f t="shared" si="113"/>
        <v>0</v>
      </c>
      <c r="L2372" s="73">
        <f>_xlfn.XLOOKUP(A2372,'SAPD GF as Pct of COSA GF'!A:A,'SAPD GF as Pct of COSA GF'!C:C)</f>
        <v>1695896847</v>
      </c>
      <c r="M2372" s="19">
        <f t="shared" si="114"/>
        <v>5.012097295325651E-6</v>
      </c>
    </row>
    <row r="2373" spans="1:13">
      <c r="A2373">
        <v>2026</v>
      </c>
      <c r="B2373" t="s">
        <v>238</v>
      </c>
      <c r="C2373" t="s">
        <v>130</v>
      </c>
      <c r="D2373" s="25" t="s">
        <v>150</v>
      </c>
      <c r="F2373" s="65">
        <v>21500</v>
      </c>
      <c r="G2373" s="65">
        <f t="shared" si="112"/>
        <v>21500</v>
      </c>
      <c r="H2373" s="23">
        <f>ROUND(IF($A2373 ='Inflation Constants Table'!$E$1,E2373,E2373*(_xlfn.XLOOKUP($A2373,'Inflation Constants Table'!$A:$A,'Inflation Constants Table'!$B:$B,0))),0)</f>
        <v>0</v>
      </c>
      <c r="I2373" s="23">
        <f>ROUND(IF($A2373 ='Inflation Constants Table'!$E$1,F2373,F2373*(_xlfn.XLOOKUP($A2373,'Inflation Constants Table'!$A:$A,'Inflation Constants Table'!$B:$B,0))),0)</f>
        <v>21500</v>
      </c>
      <c r="J2373" s="23">
        <f>ROUND(IF($A2373 ='Inflation Constants Table'!$E$1,G2373,G2373*(_xlfn.XLOOKUP($A2373,'Inflation Constants Table'!$A:$A,'Inflation Constants Table'!$B:$B,0))),0)</f>
        <v>21500</v>
      </c>
      <c r="K2373" s="19">
        <f t="shared" si="113"/>
        <v>0</v>
      </c>
      <c r="L2373" s="73">
        <f>_xlfn.XLOOKUP(A2373,'SAPD GF as Pct of COSA GF'!A:A,'SAPD GF as Pct of COSA GF'!C:C)</f>
        <v>1695896847</v>
      </c>
      <c r="M2373" s="19">
        <f t="shared" si="114"/>
        <v>1.2677657864647236E-5</v>
      </c>
    </row>
    <row r="2374" spans="1:13">
      <c r="A2374">
        <v>2026</v>
      </c>
      <c r="B2374" t="s">
        <v>238</v>
      </c>
      <c r="C2374" t="s">
        <v>177</v>
      </c>
      <c r="D2374" s="25" t="s">
        <v>186</v>
      </c>
      <c r="F2374" s="65">
        <v>20185</v>
      </c>
      <c r="G2374" s="65">
        <f t="shared" si="112"/>
        <v>20185</v>
      </c>
      <c r="H2374" s="23">
        <f>ROUND(IF($A2374 ='Inflation Constants Table'!$E$1,E2374,E2374*(_xlfn.XLOOKUP($A2374,'Inflation Constants Table'!$A:$A,'Inflation Constants Table'!$B:$B,0))),0)</f>
        <v>0</v>
      </c>
      <c r="I2374" s="23">
        <f>ROUND(IF($A2374 ='Inflation Constants Table'!$E$1,F2374,F2374*(_xlfn.XLOOKUP($A2374,'Inflation Constants Table'!$A:$A,'Inflation Constants Table'!$B:$B,0))),0)</f>
        <v>20185</v>
      </c>
      <c r="J2374" s="23">
        <f>ROUND(IF($A2374 ='Inflation Constants Table'!$E$1,G2374,G2374*(_xlfn.XLOOKUP($A2374,'Inflation Constants Table'!$A:$A,'Inflation Constants Table'!$B:$B,0))),0)</f>
        <v>20185</v>
      </c>
      <c r="K2374" s="19">
        <f t="shared" si="113"/>
        <v>0</v>
      </c>
      <c r="L2374" s="73">
        <f>_xlfn.XLOOKUP(A2374,'SAPD GF as Pct of COSA GF'!A:A,'SAPD GF as Pct of COSA GF'!C:C)</f>
        <v>1695896847</v>
      </c>
      <c r="M2374" s="19">
        <f t="shared" si="114"/>
        <v>1.1902256930135091E-5</v>
      </c>
    </row>
    <row r="2375" spans="1:13">
      <c r="A2375">
        <v>2026</v>
      </c>
      <c r="B2375" t="s">
        <v>238</v>
      </c>
      <c r="C2375" t="s">
        <v>159</v>
      </c>
      <c r="D2375" s="25" t="s">
        <v>164</v>
      </c>
      <c r="F2375" s="65">
        <v>2394</v>
      </c>
      <c r="G2375" s="65">
        <f t="shared" si="112"/>
        <v>2394</v>
      </c>
      <c r="H2375" s="23">
        <f>ROUND(IF($A2375 ='Inflation Constants Table'!$E$1,E2375,E2375*(_xlfn.XLOOKUP($A2375,'Inflation Constants Table'!$A:$A,'Inflation Constants Table'!$B:$B,0))),0)</f>
        <v>0</v>
      </c>
      <c r="I2375" s="23">
        <f>ROUND(IF($A2375 ='Inflation Constants Table'!$E$1,F2375,F2375*(_xlfn.XLOOKUP($A2375,'Inflation Constants Table'!$A:$A,'Inflation Constants Table'!$B:$B,0))),0)</f>
        <v>2394</v>
      </c>
      <c r="J2375" s="23">
        <f>ROUND(IF($A2375 ='Inflation Constants Table'!$E$1,G2375,G2375*(_xlfn.XLOOKUP($A2375,'Inflation Constants Table'!$A:$A,'Inflation Constants Table'!$B:$B,0))),0)</f>
        <v>2394</v>
      </c>
      <c r="K2375" s="19">
        <f t="shared" si="113"/>
        <v>0</v>
      </c>
      <c r="L2375" s="73">
        <f>_xlfn.XLOOKUP(A2375,'SAPD GF as Pct of COSA GF'!A:A,'SAPD GF as Pct of COSA GF'!C:C)</f>
        <v>1695896847</v>
      </c>
      <c r="M2375" s="19">
        <f t="shared" si="114"/>
        <v>1.4116424617658363E-6</v>
      </c>
    </row>
    <row r="2376" spans="1:13">
      <c r="A2376">
        <v>2026</v>
      </c>
      <c r="B2376" t="s">
        <v>238</v>
      </c>
      <c r="C2376" t="s">
        <v>159</v>
      </c>
      <c r="D2376" s="25" t="s">
        <v>175</v>
      </c>
      <c r="F2376" s="65">
        <v>10000</v>
      </c>
      <c r="G2376" s="65">
        <f t="shared" si="112"/>
        <v>10000</v>
      </c>
      <c r="H2376" s="23">
        <f>ROUND(IF($A2376 ='Inflation Constants Table'!$E$1,E2376,E2376*(_xlfn.XLOOKUP($A2376,'Inflation Constants Table'!$A:$A,'Inflation Constants Table'!$B:$B,0))),0)</f>
        <v>0</v>
      </c>
      <c r="I2376" s="23">
        <f>ROUND(IF($A2376 ='Inflation Constants Table'!$E$1,F2376,F2376*(_xlfn.XLOOKUP($A2376,'Inflation Constants Table'!$A:$A,'Inflation Constants Table'!$B:$B,0))),0)</f>
        <v>10000</v>
      </c>
      <c r="J2376" s="23">
        <f>ROUND(IF($A2376 ='Inflation Constants Table'!$E$1,G2376,G2376*(_xlfn.XLOOKUP($A2376,'Inflation Constants Table'!$A:$A,'Inflation Constants Table'!$B:$B,0))),0)</f>
        <v>10000</v>
      </c>
      <c r="K2376" s="19">
        <f t="shared" si="113"/>
        <v>0</v>
      </c>
      <c r="L2376" s="73">
        <f>_xlfn.XLOOKUP(A2376,'SAPD GF as Pct of COSA GF'!A:A,'SAPD GF as Pct of COSA GF'!C:C)</f>
        <v>1695896847</v>
      </c>
      <c r="M2376" s="19">
        <f t="shared" si="114"/>
        <v>5.8965850533242953E-6</v>
      </c>
    </row>
    <row r="2377" spans="1:13">
      <c r="A2377">
        <v>2026</v>
      </c>
      <c r="B2377" t="s">
        <v>238</v>
      </c>
      <c r="C2377" t="s">
        <v>90</v>
      </c>
      <c r="D2377" s="25" t="s">
        <v>93</v>
      </c>
      <c r="F2377" s="65">
        <v>115000</v>
      </c>
      <c r="G2377" s="65">
        <f t="shared" si="112"/>
        <v>115000</v>
      </c>
      <c r="H2377" s="23">
        <f>ROUND(IF($A2377 ='Inflation Constants Table'!$E$1,E2377,E2377*(_xlfn.XLOOKUP($A2377,'Inflation Constants Table'!$A:$A,'Inflation Constants Table'!$B:$B,0))),0)</f>
        <v>0</v>
      </c>
      <c r="I2377" s="23">
        <f>ROUND(IF($A2377 ='Inflation Constants Table'!$E$1,F2377,F2377*(_xlfn.XLOOKUP($A2377,'Inflation Constants Table'!$A:$A,'Inflation Constants Table'!$B:$B,0))),0)</f>
        <v>115000</v>
      </c>
      <c r="J2377" s="23">
        <f>ROUND(IF($A2377 ='Inflation Constants Table'!$E$1,G2377,G2377*(_xlfn.XLOOKUP($A2377,'Inflation Constants Table'!$A:$A,'Inflation Constants Table'!$B:$B,0))),0)</f>
        <v>115000</v>
      </c>
      <c r="K2377" s="19">
        <f t="shared" si="113"/>
        <v>0</v>
      </c>
      <c r="L2377" s="73">
        <f>_xlfn.XLOOKUP(A2377,'SAPD GF as Pct of COSA GF'!A:A,'SAPD GF as Pct of COSA GF'!C:C)</f>
        <v>1695896847</v>
      </c>
      <c r="M2377" s="19">
        <f t="shared" si="114"/>
        <v>6.7810728113229407E-5</v>
      </c>
    </row>
    <row r="2378" spans="1:13">
      <c r="A2378">
        <v>2026</v>
      </c>
      <c r="B2378" t="s">
        <v>238</v>
      </c>
      <c r="C2378" t="s">
        <v>177</v>
      </c>
      <c r="D2378" s="25" t="s">
        <v>180</v>
      </c>
      <c r="F2378" s="65">
        <v>10318</v>
      </c>
      <c r="G2378" s="65">
        <f t="shared" si="112"/>
        <v>10318</v>
      </c>
      <c r="H2378" s="23">
        <f>ROUND(IF($A2378 ='Inflation Constants Table'!$E$1,E2378,E2378*(_xlfn.XLOOKUP($A2378,'Inflation Constants Table'!$A:$A,'Inflation Constants Table'!$B:$B,0))),0)</f>
        <v>0</v>
      </c>
      <c r="I2378" s="23">
        <f>ROUND(IF($A2378 ='Inflation Constants Table'!$E$1,F2378,F2378*(_xlfn.XLOOKUP($A2378,'Inflation Constants Table'!$A:$A,'Inflation Constants Table'!$B:$B,0))),0)</f>
        <v>10318</v>
      </c>
      <c r="J2378" s="23">
        <f>ROUND(IF($A2378 ='Inflation Constants Table'!$E$1,G2378,G2378*(_xlfn.XLOOKUP($A2378,'Inflation Constants Table'!$A:$A,'Inflation Constants Table'!$B:$B,0))),0)</f>
        <v>10318</v>
      </c>
      <c r="K2378" s="19">
        <f t="shared" si="113"/>
        <v>0</v>
      </c>
      <c r="L2378" s="73">
        <f>_xlfn.XLOOKUP(A2378,'SAPD GF as Pct of COSA GF'!A:A,'SAPD GF as Pct of COSA GF'!C:C)</f>
        <v>1695896847</v>
      </c>
      <c r="M2378" s="19">
        <f t="shared" si="114"/>
        <v>6.0840964580200082E-6</v>
      </c>
    </row>
    <row r="2379" spans="1:13">
      <c r="A2379">
        <v>2026</v>
      </c>
      <c r="B2379" t="s">
        <v>238</v>
      </c>
      <c r="C2379" t="s">
        <v>177</v>
      </c>
      <c r="D2379" s="25" t="s">
        <v>198</v>
      </c>
      <c r="F2379" s="65">
        <v>2356</v>
      </c>
      <c r="G2379" s="65">
        <f t="shared" si="112"/>
        <v>2356</v>
      </c>
      <c r="H2379" s="23">
        <f>ROUND(IF($A2379 ='Inflation Constants Table'!$E$1,E2379,E2379*(_xlfn.XLOOKUP($A2379,'Inflation Constants Table'!$A:$A,'Inflation Constants Table'!$B:$B,0))),0)</f>
        <v>0</v>
      </c>
      <c r="I2379" s="23">
        <f>ROUND(IF($A2379 ='Inflation Constants Table'!$E$1,F2379,F2379*(_xlfn.XLOOKUP($A2379,'Inflation Constants Table'!$A:$A,'Inflation Constants Table'!$B:$B,0))),0)</f>
        <v>2356</v>
      </c>
      <c r="J2379" s="23">
        <f>ROUND(IF($A2379 ='Inflation Constants Table'!$E$1,G2379,G2379*(_xlfn.XLOOKUP($A2379,'Inflation Constants Table'!$A:$A,'Inflation Constants Table'!$B:$B,0))),0)</f>
        <v>2356</v>
      </c>
      <c r="K2379" s="19">
        <f t="shared" si="113"/>
        <v>0</v>
      </c>
      <c r="L2379" s="73">
        <f>_xlfn.XLOOKUP(A2379,'SAPD GF as Pct of COSA GF'!A:A,'SAPD GF as Pct of COSA GF'!C:C)</f>
        <v>1695896847</v>
      </c>
      <c r="M2379" s="19">
        <f t="shared" si="114"/>
        <v>1.3892354385632041E-6</v>
      </c>
    </row>
    <row r="2380" spans="1:13">
      <c r="A2380">
        <v>2026</v>
      </c>
      <c r="B2380" t="s">
        <v>238</v>
      </c>
      <c r="C2380" t="s">
        <v>130</v>
      </c>
      <c r="D2380" s="25" t="s">
        <v>148</v>
      </c>
      <c r="F2380" s="65">
        <v>88000</v>
      </c>
      <c r="G2380" s="65">
        <f t="shared" si="112"/>
        <v>88000</v>
      </c>
      <c r="H2380" s="23">
        <f>ROUND(IF($A2380 ='Inflation Constants Table'!$E$1,E2380,E2380*(_xlfn.XLOOKUP($A2380,'Inflation Constants Table'!$A:$A,'Inflation Constants Table'!$B:$B,0))),0)</f>
        <v>0</v>
      </c>
      <c r="I2380" s="23">
        <f>ROUND(IF($A2380 ='Inflation Constants Table'!$E$1,F2380,F2380*(_xlfn.XLOOKUP($A2380,'Inflation Constants Table'!$A:$A,'Inflation Constants Table'!$B:$B,0))),0)</f>
        <v>88000</v>
      </c>
      <c r="J2380" s="23">
        <f>ROUND(IF($A2380 ='Inflation Constants Table'!$E$1,G2380,G2380*(_xlfn.XLOOKUP($A2380,'Inflation Constants Table'!$A:$A,'Inflation Constants Table'!$B:$B,0))),0)</f>
        <v>88000</v>
      </c>
      <c r="K2380" s="19">
        <f t="shared" si="113"/>
        <v>0</v>
      </c>
      <c r="L2380" s="73">
        <f>_xlfn.XLOOKUP(A2380,'SAPD GF as Pct of COSA GF'!A:A,'SAPD GF as Pct of COSA GF'!C:C)</f>
        <v>1695896847</v>
      </c>
      <c r="M2380" s="19">
        <f t="shared" si="114"/>
        <v>5.1889948469253804E-5</v>
      </c>
    </row>
    <row r="2381" spans="1:13">
      <c r="A2381">
        <v>2026</v>
      </c>
      <c r="B2381" t="s">
        <v>238</v>
      </c>
      <c r="C2381" t="s">
        <v>130</v>
      </c>
      <c r="D2381" s="25" t="s">
        <v>155</v>
      </c>
      <c r="F2381" s="65">
        <v>1400</v>
      </c>
      <c r="G2381" s="65">
        <f t="shared" si="112"/>
        <v>1400</v>
      </c>
      <c r="H2381" s="23">
        <f>ROUND(IF($A2381 ='Inflation Constants Table'!$E$1,E2381,E2381*(_xlfn.XLOOKUP($A2381,'Inflation Constants Table'!$A:$A,'Inflation Constants Table'!$B:$B,0))),0)</f>
        <v>0</v>
      </c>
      <c r="I2381" s="23">
        <f>ROUND(IF($A2381 ='Inflation Constants Table'!$E$1,F2381,F2381*(_xlfn.XLOOKUP($A2381,'Inflation Constants Table'!$A:$A,'Inflation Constants Table'!$B:$B,0))),0)</f>
        <v>1400</v>
      </c>
      <c r="J2381" s="23">
        <f>ROUND(IF($A2381 ='Inflation Constants Table'!$E$1,G2381,G2381*(_xlfn.XLOOKUP($A2381,'Inflation Constants Table'!$A:$A,'Inflation Constants Table'!$B:$B,0))),0)</f>
        <v>1400</v>
      </c>
      <c r="K2381" s="19">
        <f t="shared" si="113"/>
        <v>0</v>
      </c>
      <c r="L2381" s="73">
        <f>_xlfn.XLOOKUP(A2381,'SAPD GF as Pct of COSA GF'!A:A,'SAPD GF as Pct of COSA GF'!C:C)</f>
        <v>1695896847</v>
      </c>
      <c r="M2381" s="19">
        <f t="shared" si="114"/>
        <v>8.2552190746540144E-7</v>
      </c>
    </row>
    <row r="2382" spans="1:13">
      <c r="A2382">
        <v>2026</v>
      </c>
      <c r="B2382" t="s">
        <v>238</v>
      </c>
      <c r="C2382" t="s">
        <v>130</v>
      </c>
      <c r="D2382" s="25" t="s">
        <v>142</v>
      </c>
      <c r="F2382" s="65">
        <v>352442</v>
      </c>
      <c r="G2382" s="65">
        <f t="shared" si="112"/>
        <v>352442</v>
      </c>
      <c r="H2382" s="23">
        <f>ROUND(IF($A2382 ='Inflation Constants Table'!$E$1,E2382,E2382*(_xlfn.XLOOKUP($A2382,'Inflation Constants Table'!$A:$A,'Inflation Constants Table'!$B:$B,0))),0)</f>
        <v>0</v>
      </c>
      <c r="I2382" s="23">
        <f>ROUND(IF($A2382 ='Inflation Constants Table'!$E$1,F2382,F2382*(_xlfn.XLOOKUP($A2382,'Inflation Constants Table'!$A:$A,'Inflation Constants Table'!$B:$B,0))),0)</f>
        <v>352442</v>
      </c>
      <c r="J2382" s="23">
        <f>ROUND(IF($A2382 ='Inflation Constants Table'!$E$1,G2382,G2382*(_xlfn.XLOOKUP($A2382,'Inflation Constants Table'!$A:$A,'Inflation Constants Table'!$B:$B,0))),0)</f>
        <v>352442</v>
      </c>
      <c r="K2382" s="19">
        <f t="shared" si="113"/>
        <v>0</v>
      </c>
      <c r="L2382" s="73">
        <f>_xlfn.XLOOKUP(A2382,'SAPD GF as Pct of COSA GF'!A:A,'SAPD GF as Pct of COSA GF'!C:C)</f>
        <v>1695896847</v>
      </c>
      <c r="M2382" s="19">
        <f t="shared" si="114"/>
        <v>2.0782042293637215E-4</v>
      </c>
    </row>
    <row r="2383" spans="1:13">
      <c r="A2383">
        <v>2026</v>
      </c>
      <c r="B2383" t="s">
        <v>238</v>
      </c>
      <c r="C2383" t="s">
        <v>159</v>
      </c>
      <c r="D2383" s="25" t="s">
        <v>172</v>
      </c>
      <c r="F2383" s="65">
        <v>91683</v>
      </c>
      <c r="G2383" s="65">
        <f t="shared" si="112"/>
        <v>91683</v>
      </c>
      <c r="H2383" s="23">
        <f>ROUND(IF($A2383 ='Inflation Constants Table'!$E$1,E2383,E2383*(_xlfn.XLOOKUP($A2383,'Inflation Constants Table'!$A:$A,'Inflation Constants Table'!$B:$B,0))),0)</f>
        <v>0</v>
      </c>
      <c r="I2383" s="23">
        <f>ROUND(IF($A2383 ='Inflation Constants Table'!$E$1,F2383,F2383*(_xlfn.XLOOKUP($A2383,'Inflation Constants Table'!$A:$A,'Inflation Constants Table'!$B:$B,0))),0)</f>
        <v>91683</v>
      </c>
      <c r="J2383" s="23">
        <f>ROUND(IF($A2383 ='Inflation Constants Table'!$E$1,G2383,G2383*(_xlfn.XLOOKUP($A2383,'Inflation Constants Table'!$A:$A,'Inflation Constants Table'!$B:$B,0))),0)</f>
        <v>91683</v>
      </c>
      <c r="K2383" s="19">
        <f t="shared" si="113"/>
        <v>0</v>
      </c>
      <c r="L2383" s="73">
        <f>_xlfn.XLOOKUP(A2383,'SAPD GF as Pct of COSA GF'!A:A,'SAPD GF as Pct of COSA GF'!C:C)</f>
        <v>1695896847</v>
      </c>
      <c r="M2383" s="19">
        <f t="shared" si="114"/>
        <v>5.4061660744393142E-5</v>
      </c>
    </row>
    <row r="2384" spans="1:13">
      <c r="A2384">
        <v>2026</v>
      </c>
      <c r="B2384" t="s">
        <v>238</v>
      </c>
      <c r="C2384" t="s">
        <v>130</v>
      </c>
      <c r="D2384" s="25" t="s">
        <v>156</v>
      </c>
      <c r="F2384" s="65">
        <v>17500</v>
      </c>
      <c r="G2384" s="65">
        <f t="shared" si="112"/>
        <v>17500</v>
      </c>
      <c r="H2384" s="23">
        <f>ROUND(IF($A2384 ='Inflation Constants Table'!$E$1,E2384,E2384*(_xlfn.XLOOKUP($A2384,'Inflation Constants Table'!$A:$A,'Inflation Constants Table'!$B:$B,0))),0)</f>
        <v>0</v>
      </c>
      <c r="I2384" s="23">
        <f>ROUND(IF($A2384 ='Inflation Constants Table'!$E$1,F2384,F2384*(_xlfn.XLOOKUP($A2384,'Inflation Constants Table'!$A:$A,'Inflation Constants Table'!$B:$B,0))),0)</f>
        <v>17500</v>
      </c>
      <c r="J2384" s="23">
        <f>ROUND(IF($A2384 ='Inflation Constants Table'!$E$1,G2384,G2384*(_xlfn.XLOOKUP($A2384,'Inflation Constants Table'!$A:$A,'Inflation Constants Table'!$B:$B,0))),0)</f>
        <v>17500</v>
      </c>
      <c r="K2384" s="19">
        <f t="shared" si="113"/>
        <v>0</v>
      </c>
      <c r="L2384" s="73">
        <f>_xlfn.XLOOKUP(A2384,'SAPD GF as Pct of COSA GF'!A:A,'SAPD GF as Pct of COSA GF'!C:C)</f>
        <v>1695896847</v>
      </c>
      <c r="M2384" s="19">
        <f t="shared" si="114"/>
        <v>1.0319023843317517E-5</v>
      </c>
    </row>
    <row r="2385" spans="1:13">
      <c r="A2385">
        <v>2026</v>
      </c>
      <c r="B2385" t="s">
        <v>238</v>
      </c>
      <c r="C2385" t="s">
        <v>177</v>
      </c>
      <c r="D2385" s="25" t="s">
        <v>184</v>
      </c>
      <c r="F2385" s="65">
        <v>4959</v>
      </c>
      <c r="G2385" s="65">
        <f t="shared" si="112"/>
        <v>4959</v>
      </c>
      <c r="H2385" s="23">
        <f>ROUND(IF($A2385 ='Inflation Constants Table'!$E$1,E2385,E2385*(_xlfn.XLOOKUP($A2385,'Inflation Constants Table'!$A:$A,'Inflation Constants Table'!$B:$B,0))),0)</f>
        <v>0</v>
      </c>
      <c r="I2385" s="23">
        <f>ROUND(IF($A2385 ='Inflation Constants Table'!$E$1,F2385,F2385*(_xlfn.XLOOKUP($A2385,'Inflation Constants Table'!$A:$A,'Inflation Constants Table'!$B:$B,0))),0)</f>
        <v>4959</v>
      </c>
      <c r="J2385" s="23">
        <f>ROUND(IF($A2385 ='Inflation Constants Table'!$E$1,G2385,G2385*(_xlfn.XLOOKUP($A2385,'Inflation Constants Table'!$A:$A,'Inflation Constants Table'!$B:$B,0))),0)</f>
        <v>4959</v>
      </c>
      <c r="K2385" s="19">
        <f t="shared" si="113"/>
        <v>0</v>
      </c>
      <c r="L2385" s="73">
        <f>_xlfn.XLOOKUP(A2385,'SAPD GF as Pct of COSA GF'!A:A,'SAPD GF as Pct of COSA GF'!C:C)</f>
        <v>1695896847</v>
      </c>
      <c r="M2385" s="19">
        <f t="shared" si="114"/>
        <v>2.9241165279435181E-6</v>
      </c>
    </row>
    <row r="2386" spans="1:13">
      <c r="A2386">
        <v>2026</v>
      </c>
      <c r="B2386" t="s">
        <v>242</v>
      </c>
      <c r="C2386" t="s">
        <v>130</v>
      </c>
      <c r="D2386" s="25" t="s">
        <v>135</v>
      </c>
      <c r="F2386" s="65">
        <v>16295720</v>
      </c>
      <c r="G2386" s="65">
        <f t="shared" si="112"/>
        <v>16295720</v>
      </c>
      <c r="H2386" s="23">
        <f>ROUND(IF($A2386 ='Inflation Constants Table'!$E$1,E2386,E2386*(_xlfn.XLOOKUP($A2386,'Inflation Constants Table'!$A:$A,'Inflation Constants Table'!$B:$B,0))),0)</f>
        <v>0</v>
      </c>
      <c r="I2386" s="23">
        <f>ROUND(IF($A2386 ='Inflation Constants Table'!$E$1,F2386,F2386*(_xlfn.XLOOKUP($A2386,'Inflation Constants Table'!$A:$A,'Inflation Constants Table'!$B:$B,0))),0)</f>
        <v>16295720</v>
      </c>
      <c r="J2386" s="23">
        <f>ROUND(IF($A2386 ='Inflation Constants Table'!$E$1,G2386,G2386*(_xlfn.XLOOKUP($A2386,'Inflation Constants Table'!$A:$A,'Inflation Constants Table'!$B:$B,0))),0)</f>
        <v>16295720</v>
      </c>
      <c r="K2386" s="19">
        <f t="shared" si="113"/>
        <v>0</v>
      </c>
      <c r="L2386" s="73">
        <f>_xlfn.XLOOKUP(A2386,'SAPD GF as Pct of COSA GF'!A:A,'SAPD GF as Pct of COSA GF'!C:C)</f>
        <v>1695896847</v>
      </c>
      <c r="M2386" s="19">
        <f t="shared" si="114"/>
        <v>9.6089098985157797E-3</v>
      </c>
    </row>
    <row r="2387" spans="1:13">
      <c r="A2387">
        <v>2026</v>
      </c>
      <c r="B2387" t="s">
        <v>242</v>
      </c>
      <c r="C2387" t="s">
        <v>207</v>
      </c>
      <c r="D2387" s="25" t="s">
        <v>208</v>
      </c>
      <c r="F2387" s="68">
        <v>6105659</v>
      </c>
      <c r="G2387" s="65">
        <f t="shared" si="112"/>
        <v>6105659</v>
      </c>
      <c r="H2387" s="23">
        <f>ROUND(IF($A2387 ='Inflation Constants Table'!$E$1,E2387,E2387*(_xlfn.XLOOKUP($A2387,'Inflation Constants Table'!$A:$A,'Inflation Constants Table'!$B:$B,0))),0)</f>
        <v>0</v>
      </c>
      <c r="I2387" s="23">
        <f>ROUND(IF($A2387 ='Inflation Constants Table'!$E$1,F2387,F2387*(_xlfn.XLOOKUP($A2387,'Inflation Constants Table'!$A:$A,'Inflation Constants Table'!$B:$B,0))),0)</f>
        <v>6105659</v>
      </c>
      <c r="J2387" s="23">
        <f>ROUND(IF($A2387 ='Inflation Constants Table'!$E$1,G2387,G2387*(_xlfn.XLOOKUP($A2387,'Inflation Constants Table'!$A:$A,'Inflation Constants Table'!$B:$B,0))),0)</f>
        <v>6105659</v>
      </c>
      <c r="K2387" s="19">
        <f t="shared" si="113"/>
        <v>0</v>
      </c>
      <c r="L2387" s="73">
        <f>_xlfn.XLOOKUP(A2387,'SAPD GF as Pct of COSA GF'!A:A,'SAPD GF as Pct of COSA GF'!C:C)</f>
        <v>1695896847</v>
      </c>
      <c r="M2387" s="19">
        <f t="shared" si="114"/>
        <v>3.6002537600094966E-3</v>
      </c>
    </row>
  </sheetData>
  <autoFilter ref="A1:G1" xr:uid="{58188DA5-CA6D-4286-8140-60AF91D7787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3A735-0738-4DBC-BF7B-3FF71A1AB1AD}">
  <sheetPr>
    <tabColor theme="4"/>
  </sheetPr>
  <dimension ref="A1:E57"/>
  <sheetViews>
    <sheetView topLeftCell="A20" workbookViewId="0">
      <selection activeCell="D68" sqref="D68"/>
    </sheetView>
  </sheetViews>
  <sheetFormatPr defaultRowHeight="15"/>
  <cols>
    <col min="1" max="2" width="23.5703125" customWidth="1"/>
    <col min="3" max="3" width="32.85546875" style="73" customWidth="1"/>
    <col min="4" max="4" width="18.42578125" style="73" customWidth="1"/>
    <col min="5" max="5" width="23.140625" style="77" customWidth="1"/>
  </cols>
  <sheetData>
    <row r="1" spans="1:5">
      <c r="A1" s="3" t="s">
        <v>0</v>
      </c>
      <c r="B1" s="3" t="s">
        <v>32</v>
      </c>
      <c r="C1" s="75" t="s">
        <v>243</v>
      </c>
      <c r="D1" s="75" t="s">
        <v>53</v>
      </c>
      <c r="E1" s="76" t="s">
        <v>244</v>
      </c>
    </row>
    <row r="2" spans="1:5">
      <c r="A2">
        <v>2020</v>
      </c>
      <c r="B2" t="s">
        <v>89</v>
      </c>
      <c r="C2" s="73">
        <f>IF(B2="SAPD Total",SUMIF('Yearly Budglet line Details'!A:A,'Summary Yearly Budget'!A2,'Yearly Budglet line Details'!J:J),SUMIFS('Yearly Budglet line Details'!J:J,'Yearly Budglet line Details'!A:A,'Summary Yearly Budget'!A2,'Yearly Budglet line Details'!B:B,'Summary Yearly Budget'!B2))</f>
        <v>603655016</v>
      </c>
      <c r="D2" s="73" cm="1">
        <f t="array" ref="D2">_xlfn.XLOOKUP(1,('Inflation-adj budget items'!A:A=$A2)*('Inflation-adj budget items'!B:B="COSA General Fund"),'Inflation-adj budget items'!D:D,"help")</f>
        <v>1610819494</v>
      </c>
      <c r="E2" s="19">
        <f>C2/D2</f>
        <v>0.37475025491589936</v>
      </c>
    </row>
    <row r="3" spans="1:5">
      <c r="A3">
        <v>2020</v>
      </c>
      <c r="B3" t="s">
        <v>224</v>
      </c>
      <c r="C3" s="73">
        <f>IF(B3="SAPD Total",SUMIF('Yearly Budglet line Details'!A:A,'Summary Yearly Budget'!A3,'Yearly Budglet line Details'!J:J),SUMIFS('Yearly Budglet line Details'!J:J,'Yearly Budglet line Details'!A:A,'Summary Yearly Budget'!A3,'Yearly Budglet line Details'!B:B,'Summary Yearly Budget'!B3))</f>
        <v>43570362</v>
      </c>
      <c r="D3" s="73" cm="1">
        <f t="array" ref="D3">_xlfn.XLOOKUP(1,('Inflation-adj budget items'!A:A=$A3)*('Inflation-adj budget items'!B:B="COSA General Fund"),'Inflation-adj budget items'!D:D,"help")</f>
        <v>1610819494</v>
      </c>
      <c r="E3" s="19">
        <f t="shared" ref="E3:E57" si="0">C3/D3</f>
        <v>2.7048568857212997E-2</v>
      </c>
    </row>
    <row r="4" spans="1:5">
      <c r="A4">
        <v>2020</v>
      </c>
      <c r="B4" t="s">
        <v>232</v>
      </c>
      <c r="C4" s="73">
        <f>IF(B4="SAPD Total",SUMIF('Yearly Budglet line Details'!A:A,'Summary Yearly Budget'!A4,'Yearly Budglet line Details'!J:J),SUMIFS('Yearly Budglet line Details'!J:J,'Yearly Budglet line Details'!A:A,'Summary Yearly Budget'!A4,'Yearly Budglet line Details'!B:B,'Summary Yearly Budget'!B4))</f>
        <v>5514925</v>
      </c>
      <c r="D4" s="73" cm="1">
        <f t="array" ref="D4">_xlfn.XLOOKUP(1,('Inflation-adj budget items'!A:A=$A4)*('Inflation-adj budget items'!B:B="COSA General Fund"),'Inflation-adj budget items'!D:D,"help")</f>
        <v>1610819494</v>
      </c>
      <c r="E4" s="19">
        <f t="shared" si="0"/>
        <v>3.4236765947656205E-3</v>
      </c>
    </row>
    <row r="5" spans="1:5">
      <c r="A5">
        <v>2020</v>
      </c>
      <c r="B5" t="s">
        <v>234</v>
      </c>
      <c r="C5" s="73">
        <f>IF(B5="SAPD Total",SUMIF('Yearly Budglet line Details'!A:A,'Summary Yearly Budget'!A5,'Yearly Budglet line Details'!J:J),SUMIFS('Yearly Budglet line Details'!J:J,'Yearly Budglet line Details'!A:A,'Summary Yearly Budget'!A5,'Yearly Budglet line Details'!B:B,'Summary Yearly Budget'!B5))</f>
        <v>6720143</v>
      </c>
      <c r="D5" s="73" cm="1">
        <f t="array" ref="D5">_xlfn.XLOOKUP(1,('Inflation-adj budget items'!A:A=$A5)*('Inflation-adj budget items'!B:B="COSA General Fund"),'Inflation-adj budget items'!D:D,"help")</f>
        <v>1610819494</v>
      </c>
      <c r="E5" s="19">
        <f t="shared" si="0"/>
        <v>4.1718783669003699E-3</v>
      </c>
    </row>
    <row r="6" spans="1:5">
      <c r="A6">
        <v>2020</v>
      </c>
      <c r="B6" t="s">
        <v>237</v>
      </c>
      <c r="C6" s="73">
        <f>IF(B6="SAPD Total",SUMIF('Yearly Budglet line Details'!A:A,'Summary Yearly Budget'!A6,'Yearly Budglet line Details'!J:J),SUMIFS('Yearly Budglet line Details'!J:J,'Yearly Budglet line Details'!A:A,'Summary Yearly Budget'!A6,'Yearly Budglet line Details'!B:B,'Summary Yearly Budget'!B6))</f>
        <v>2992981</v>
      </c>
      <c r="D6" s="73" cm="1">
        <f t="array" ref="D6">_xlfn.XLOOKUP(1,('Inflation-adj budget items'!A:A=$A6)*('Inflation-adj budget items'!B:B="COSA General Fund"),'Inflation-adj budget items'!D:D,"help")</f>
        <v>1610819494</v>
      </c>
      <c r="E6" s="19">
        <f t="shared" si="0"/>
        <v>1.8580486585544141E-3</v>
      </c>
    </row>
    <row r="7" spans="1:5">
      <c r="A7">
        <v>2020</v>
      </c>
      <c r="B7" t="s">
        <v>238</v>
      </c>
      <c r="C7" s="73">
        <f>IF(B7="SAPD Total",SUMIF('Yearly Budglet line Details'!A:A,'Summary Yearly Budget'!A7,'Yearly Budglet line Details'!J:J),SUMIFS('Yearly Budglet line Details'!J:J,'Yearly Budglet line Details'!A:A,'Summary Yearly Budget'!A7,'Yearly Budglet line Details'!B:B,'Summary Yearly Budget'!B7))</f>
        <v>2095604</v>
      </c>
      <c r="D7" s="73" cm="1">
        <f t="array" ref="D7">_xlfn.XLOOKUP(1,('Inflation-adj budget items'!A:A=$A7)*('Inflation-adj budget items'!B:B="COSA General Fund"),'Inflation-adj budget items'!D:D,"help")</f>
        <v>1610819494</v>
      </c>
      <c r="E7" s="19">
        <f t="shared" si="0"/>
        <v>1.3009552018744069E-3</v>
      </c>
    </row>
    <row r="8" spans="1:5">
      <c r="A8">
        <v>2020</v>
      </c>
      <c r="B8" t="s">
        <v>242</v>
      </c>
      <c r="C8" s="73">
        <f>IF(B8="SAPD Total",SUMIF('Yearly Budglet line Details'!A:A,'Summary Yearly Budget'!A8,'Yearly Budglet line Details'!J:J),SUMIFS('Yearly Budglet line Details'!J:J,'Yearly Budglet line Details'!A:A,'Summary Yearly Budget'!A8,'Yearly Budglet line Details'!B:B,'Summary Yearly Budget'!B8))</f>
        <v>0</v>
      </c>
      <c r="D8" s="73" cm="1">
        <f t="array" ref="D8">_xlfn.XLOOKUP(1,('Inflation-adj budget items'!A:A=$A8)*('Inflation-adj budget items'!B:B="COSA General Fund"),'Inflation-adj budget items'!D:D,"help")</f>
        <v>1610819494</v>
      </c>
      <c r="E8" s="19">
        <f t="shared" si="0"/>
        <v>0</v>
      </c>
    </row>
    <row r="9" spans="1:5">
      <c r="A9">
        <v>2021</v>
      </c>
      <c r="B9" t="s">
        <v>89</v>
      </c>
      <c r="C9" s="73">
        <f>IF(B9="SAPD Total",SUMIF('Yearly Budglet line Details'!A:A,'Summary Yearly Budget'!A9,'Yearly Budglet line Details'!J:J),SUMIFS('Yearly Budglet line Details'!J:J,'Yearly Budglet line Details'!A:A,'Summary Yearly Budget'!A9,'Yearly Budglet line Details'!B:B,'Summary Yearly Budget'!B9))</f>
        <v>603268576</v>
      </c>
      <c r="D9" s="73" cm="1">
        <f t="array" ref="D9">_xlfn.XLOOKUP(1,('Inflation-adj budget items'!A:A=$A9)*('Inflation-adj budget items'!B:B="COSA General Fund"),'Inflation-adj budget items'!D:D,"help")</f>
        <v>1596310579</v>
      </c>
      <c r="E9" s="19">
        <f t="shared" si="0"/>
        <v>0.37791428806912641</v>
      </c>
    </row>
    <row r="10" spans="1:5">
      <c r="A10">
        <v>2021</v>
      </c>
      <c r="B10" t="s">
        <v>224</v>
      </c>
      <c r="C10" s="73">
        <f>IF(B10="SAPD Total",SUMIF('Yearly Budglet line Details'!A:A,'Summary Yearly Budget'!A10,'Yearly Budglet line Details'!J:J),SUMIFS('Yearly Budglet line Details'!J:J,'Yearly Budglet line Details'!A:A,'Summary Yearly Budget'!A10,'Yearly Budglet line Details'!B:B,'Summary Yearly Budget'!B10))</f>
        <v>21577409</v>
      </c>
      <c r="D10" s="73" cm="1">
        <f t="array" ref="D10">_xlfn.XLOOKUP(1,('Inflation-adj budget items'!A:A=$A10)*('Inflation-adj budget items'!B:B="COSA General Fund"),'Inflation-adj budget items'!D:D,"help")</f>
        <v>1596310579</v>
      </c>
      <c r="E10" s="19">
        <f t="shared" si="0"/>
        <v>1.3517049428762822E-2</v>
      </c>
    </row>
    <row r="11" spans="1:5">
      <c r="A11">
        <v>2021</v>
      </c>
      <c r="B11" t="s">
        <v>232</v>
      </c>
      <c r="C11" s="73">
        <f>IF(B11="SAPD Total",SUMIF('Yearly Budglet line Details'!A:A,'Summary Yearly Budget'!A11,'Yearly Budglet line Details'!J:J),SUMIFS('Yearly Budglet line Details'!J:J,'Yearly Budglet line Details'!A:A,'Summary Yearly Budget'!A11,'Yearly Budglet line Details'!B:B,'Summary Yearly Budget'!B11))</f>
        <v>5445455</v>
      </c>
      <c r="D11" s="73" cm="1">
        <f t="array" ref="D11">_xlfn.XLOOKUP(1,('Inflation-adj budget items'!A:A=$A11)*('Inflation-adj budget items'!B:B="COSA General Fund"),'Inflation-adj budget items'!D:D,"help")</f>
        <v>1596310579</v>
      </c>
      <c r="E11" s="19">
        <f t="shared" si="0"/>
        <v>3.4112753944231049E-3</v>
      </c>
    </row>
    <row r="12" spans="1:5">
      <c r="A12">
        <v>2021</v>
      </c>
      <c r="B12" t="s">
        <v>234</v>
      </c>
      <c r="C12" s="73">
        <f>IF(B12="SAPD Total",SUMIF('Yearly Budglet line Details'!A:A,'Summary Yearly Budget'!A12,'Yearly Budglet line Details'!J:J),SUMIFS('Yearly Budglet line Details'!J:J,'Yearly Budglet line Details'!A:A,'Summary Yearly Budget'!A12,'Yearly Budglet line Details'!B:B,'Summary Yearly Budget'!B12))</f>
        <v>6489058</v>
      </c>
      <c r="D12" s="73" cm="1">
        <f t="array" ref="D12">_xlfn.XLOOKUP(1,('Inflation-adj budget items'!A:A=$A12)*('Inflation-adj budget items'!B:B="COSA General Fund"),'Inflation-adj budget items'!D:D,"help")</f>
        <v>1596310579</v>
      </c>
      <c r="E12" s="19">
        <f t="shared" si="0"/>
        <v>4.0650347653932327E-3</v>
      </c>
    </row>
    <row r="13" spans="1:5">
      <c r="A13">
        <v>2021</v>
      </c>
      <c r="B13" t="s">
        <v>237</v>
      </c>
      <c r="C13" s="73">
        <f>IF(B13="SAPD Total",SUMIF('Yearly Budglet line Details'!A:A,'Summary Yearly Budget'!A13,'Yearly Budglet line Details'!J:J),SUMIFS('Yearly Budglet line Details'!J:J,'Yearly Budglet line Details'!A:A,'Summary Yearly Budget'!A13,'Yearly Budglet line Details'!B:B,'Summary Yearly Budget'!B13))</f>
        <v>2819239</v>
      </c>
      <c r="D13" s="73" cm="1">
        <f t="array" ref="D13">_xlfn.XLOOKUP(1,('Inflation-adj budget items'!A:A=$A13)*('Inflation-adj budget items'!B:B="COSA General Fund"),'Inflation-adj budget items'!D:D,"help")</f>
        <v>1596310579</v>
      </c>
      <c r="E13" s="19">
        <f t="shared" si="0"/>
        <v>1.7660967966309519E-3</v>
      </c>
    </row>
    <row r="14" spans="1:5">
      <c r="A14">
        <v>2021</v>
      </c>
      <c r="B14" t="s">
        <v>238</v>
      </c>
      <c r="C14" s="73">
        <f>IF(B14="SAPD Total",SUMIF('Yearly Budglet line Details'!A:A,'Summary Yearly Budget'!A14,'Yearly Budglet line Details'!J:J),SUMIFS('Yearly Budglet line Details'!J:J,'Yearly Budglet line Details'!A:A,'Summary Yearly Budget'!A14,'Yearly Budglet line Details'!B:B,'Summary Yearly Budget'!B14))</f>
        <v>1094604</v>
      </c>
      <c r="D14" s="73" cm="1">
        <f t="array" ref="D14">_xlfn.XLOOKUP(1,('Inflation-adj budget items'!A:A=$A14)*('Inflation-adj budget items'!B:B="COSA General Fund"),'Inflation-adj budget items'!D:D,"help")</f>
        <v>1596310579</v>
      </c>
      <c r="E14" s="19">
        <f t="shared" si="0"/>
        <v>6.8570866747353677E-4</v>
      </c>
    </row>
    <row r="15" spans="1:5">
      <c r="A15">
        <v>2021</v>
      </c>
      <c r="B15" t="s">
        <v>242</v>
      </c>
      <c r="C15" s="73">
        <f>IF(B15="SAPD Total",SUMIF('Yearly Budglet line Details'!A:A,'Summary Yearly Budget'!A15,'Yearly Budglet line Details'!J:J),SUMIFS('Yearly Budglet line Details'!J:J,'Yearly Budglet line Details'!A:A,'Summary Yearly Budget'!A15,'Yearly Budglet line Details'!B:B,'Summary Yearly Budget'!B15))</f>
        <v>0</v>
      </c>
      <c r="D15" s="73" cm="1">
        <f t="array" ref="D15">_xlfn.XLOOKUP(1,('Inflation-adj budget items'!A:A=$A15)*('Inflation-adj budget items'!B:B="COSA General Fund"),'Inflation-adj budget items'!D:D,"help")</f>
        <v>1596310579</v>
      </c>
      <c r="E15" s="19">
        <f t="shared" si="0"/>
        <v>0</v>
      </c>
    </row>
    <row r="16" spans="1:5">
      <c r="A16">
        <v>2022</v>
      </c>
      <c r="B16" t="s">
        <v>89</v>
      </c>
      <c r="C16" s="73">
        <f>IF(B16="SAPD Total",SUMIF('Yearly Budglet line Details'!A:A,'Summary Yearly Budget'!A16,'Yearly Budglet line Details'!J:J),SUMIFS('Yearly Budglet line Details'!J:J,'Yearly Budglet line Details'!A:A,'Summary Yearly Budget'!A16,'Yearly Budglet line Details'!B:B,'Summary Yearly Budget'!B16))</f>
        <v>576489041</v>
      </c>
      <c r="D16" s="73" cm="1">
        <f t="array" ref="D16">_xlfn.XLOOKUP(1,('Inflation-adj budget items'!A:A=$A16)*('Inflation-adj budget items'!B:B="COSA General Fund"),'Inflation-adj budget items'!D:D,"help")</f>
        <v>1561144617</v>
      </c>
      <c r="E16" s="19">
        <f t="shared" si="0"/>
        <v>0.36927331057120122</v>
      </c>
    </row>
    <row r="17" spans="1:5">
      <c r="A17">
        <v>2022</v>
      </c>
      <c r="B17" t="s">
        <v>224</v>
      </c>
      <c r="C17" s="73">
        <f>IF(B17="SAPD Total",SUMIF('Yearly Budglet line Details'!A:A,'Summary Yearly Budget'!A17,'Yearly Budglet line Details'!J:J),SUMIFS('Yearly Budglet line Details'!J:J,'Yearly Budglet line Details'!A:A,'Summary Yearly Budget'!A17,'Yearly Budglet line Details'!B:B,'Summary Yearly Budget'!B17))</f>
        <v>21734695</v>
      </c>
      <c r="D17" s="73" cm="1">
        <f t="array" ref="D17">_xlfn.XLOOKUP(1,('Inflation-adj budget items'!A:A=$A17)*('Inflation-adj budget items'!B:B="COSA General Fund"),'Inflation-adj budget items'!D:D,"help")</f>
        <v>1561144617</v>
      </c>
      <c r="E17" s="19">
        <f t="shared" si="0"/>
        <v>1.3922281615246411E-2</v>
      </c>
    </row>
    <row r="18" spans="1:5">
      <c r="A18">
        <v>2022</v>
      </c>
      <c r="B18" t="s">
        <v>232</v>
      </c>
      <c r="C18" s="73">
        <f>IF(B18="SAPD Total",SUMIF('Yearly Budglet line Details'!A:A,'Summary Yearly Budget'!A18,'Yearly Budglet line Details'!J:J),SUMIFS('Yearly Budglet line Details'!J:J,'Yearly Budglet line Details'!A:A,'Summary Yearly Budget'!A18,'Yearly Budglet line Details'!B:B,'Summary Yearly Budget'!B18))</f>
        <v>5277368</v>
      </c>
      <c r="D18" s="73" cm="1">
        <f t="array" ref="D18">_xlfn.XLOOKUP(1,('Inflation-adj budget items'!A:A=$A18)*('Inflation-adj budget items'!B:B="COSA General Fund"),'Inflation-adj budget items'!D:D,"help")</f>
        <v>1561144617</v>
      </c>
      <c r="E18" s="19">
        <f t="shared" si="0"/>
        <v>3.3804478730108576E-3</v>
      </c>
    </row>
    <row r="19" spans="1:5">
      <c r="A19">
        <v>2022</v>
      </c>
      <c r="B19" t="s">
        <v>234</v>
      </c>
      <c r="C19" s="73">
        <f>IF(B19="SAPD Total",SUMIF('Yearly Budglet line Details'!A:A,'Summary Yearly Budget'!A19,'Yearly Budglet line Details'!J:J),SUMIFS('Yearly Budglet line Details'!J:J,'Yearly Budglet line Details'!A:A,'Summary Yearly Budget'!A19,'Yearly Budglet line Details'!B:B,'Summary Yearly Budget'!B19))</f>
        <v>6969344</v>
      </c>
      <c r="D19" s="73" cm="1">
        <f t="array" ref="D19">_xlfn.XLOOKUP(1,('Inflation-adj budget items'!A:A=$A19)*('Inflation-adj budget items'!B:B="COSA General Fund"),'Inflation-adj budget items'!D:D,"help")</f>
        <v>1561144617</v>
      </c>
      <c r="E19" s="19">
        <f t="shared" si="0"/>
        <v>4.464252654179315E-3</v>
      </c>
    </row>
    <row r="20" spans="1:5">
      <c r="A20">
        <v>2022</v>
      </c>
      <c r="B20" t="s">
        <v>237</v>
      </c>
      <c r="C20" s="73">
        <f>IF(B20="SAPD Total",SUMIF('Yearly Budglet line Details'!A:A,'Summary Yearly Budget'!A20,'Yearly Budglet line Details'!J:J),SUMIFS('Yearly Budglet line Details'!J:J,'Yearly Budglet line Details'!A:A,'Summary Yearly Budget'!A20,'Yearly Budglet line Details'!B:B,'Summary Yearly Budget'!B20))</f>
        <v>2915951</v>
      </c>
      <c r="D20" s="73" cm="1">
        <f t="array" ref="D20">_xlfn.XLOOKUP(1,('Inflation-adj budget items'!A:A=$A20)*('Inflation-adj budget items'!B:B="COSA General Fund"),'Inflation-adj budget items'!D:D,"help")</f>
        <v>1561144617</v>
      </c>
      <c r="E20" s="19">
        <f t="shared" si="0"/>
        <v>1.8678288790461236E-3</v>
      </c>
    </row>
    <row r="21" spans="1:5">
      <c r="A21">
        <v>2022</v>
      </c>
      <c r="B21" t="s">
        <v>238</v>
      </c>
      <c r="C21" s="73">
        <f>IF(B21="SAPD Total",SUMIF('Yearly Budglet line Details'!A:A,'Summary Yearly Budget'!A21,'Yearly Budglet line Details'!J:J),SUMIFS('Yearly Budglet line Details'!J:J,'Yearly Budglet line Details'!A:A,'Summary Yearly Budget'!A21,'Yearly Budglet line Details'!B:B,'Summary Yearly Budget'!B21))</f>
        <v>1129169</v>
      </c>
      <c r="D21" s="73" cm="1">
        <f t="array" ref="D21">_xlfn.XLOOKUP(1,('Inflation-adj budget items'!A:A=$A21)*('Inflation-adj budget items'!B:B="COSA General Fund"),'Inflation-adj budget items'!D:D,"help")</f>
        <v>1561144617</v>
      </c>
      <c r="E21" s="19">
        <f t="shared" si="0"/>
        <v>7.2329557922051237E-4</v>
      </c>
    </row>
    <row r="22" spans="1:5">
      <c r="A22">
        <v>2022</v>
      </c>
      <c r="B22" t="s">
        <v>242</v>
      </c>
      <c r="C22" s="73">
        <f>IF(B22="SAPD Total",SUMIF('Yearly Budglet line Details'!A:A,'Summary Yearly Budget'!A22,'Yearly Budglet line Details'!J:J),SUMIFS('Yearly Budglet line Details'!J:J,'Yearly Budglet line Details'!A:A,'Summary Yearly Budget'!A22,'Yearly Budglet line Details'!B:B,'Summary Yearly Budget'!B22))</f>
        <v>0</v>
      </c>
      <c r="D22" s="73" cm="1">
        <f t="array" ref="D22">_xlfn.XLOOKUP(1,('Inflation-adj budget items'!A:A=$A22)*('Inflation-adj budget items'!B:B="COSA General Fund"),'Inflation-adj budget items'!D:D,"help")</f>
        <v>1561144617</v>
      </c>
      <c r="E22" s="19">
        <f t="shared" si="0"/>
        <v>0</v>
      </c>
    </row>
    <row r="23" spans="1:5">
      <c r="A23">
        <v>2023</v>
      </c>
      <c r="B23" t="s">
        <v>89</v>
      </c>
      <c r="C23" s="73">
        <f>IF(B23="SAPD Total",SUMIF('Yearly Budglet line Details'!A:A,'Summary Yearly Budget'!A23,'Yearly Budglet line Details'!J:J),SUMIFS('Yearly Budglet line Details'!J:J,'Yearly Budglet line Details'!A:A,'Summary Yearly Budget'!A23,'Yearly Budglet line Details'!B:B,'Summary Yearly Budget'!B23))</f>
        <v>571728553</v>
      </c>
      <c r="D23" s="73" cm="1">
        <f t="array" ref="D23">_xlfn.XLOOKUP(1,('Inflation-adj budget items'!A:A=$A23)*('Inflation-adj budget items'!B:B="COSA General Fund"),'Inflation-adj budget items'!D:D,"help")</f>
        <v>1631636678</v>
      </c>
      <c r="E23" s="19">
        <f t="shared" si="0"/>
        <v>0.35040187604804507</v>
      </c>
    </row>
    <row r="24" spans="1:5">
      <c r="A24">
        <v>2023</v>
      </c>
      <c r="B24" t="s">
        <v>224</v>
      </c>
      <c r="C24" s="73">
        <f>IF(B24="SAPD Total",SUMIF('Yearly Budglet line Details'!A:A,'Summary Yearly Budget'!A24,'Yearly Budglet line Details'!J:J),SUMIFS('Yearly Budglet line Details'!J:J,'Yearly Budglet line Details'!A:A,'Summary Yearly Budget'!A24,'Yearly Budglet line Details'!B:B,'Summary Yearly Budget'!B24))</f>
        <v>22517708</v>
      </c>
      <c r="D24" s="73" cm="1">
        <f t="array" ref="D24">_xlfn.XLOOKUP(1,('Inflation-adj budget items'!A:A=$A24)*('Inflation-adj budget items'!B:B="COSA General Fund"),'Inflation-adj budget items'!D:D,"help")</f>
        <v>1631636678</v>
      </c>
      <c r="E24" s="19">
        <f t="shared" si="0"/>
        <v>1.3800687557233253E-2</v>
      </c>
    </row>
    <row r="25" spans="1:5">
      <c r="A25">
        <v>2023</v>
      </c>
      <c r="B25" t="s">
        <v>232</v>
      </c>
      <c r="C25" s="73">
        <f>IF(B25="SAPD Total",SUMIF('Yearly Budglet line Details'!A:A,'Summary Yearly Budget'!A25,'Yearly Budglet line Details'!J:J),SUMIFS('Yearly Budglet line Details'!J:J,'Yearly Budglet line Details'!A:A,'Summary Yearly Budget'!A25,'Yearly Budglet line Details'!B:B,'Summary Yearly Budget'!B25))</f>
        <v>5167557</v>
      </c>
      <c r="D25" s="73" cm="1">
        <f t="array" ref="D25">_xlfn.XLOOKUP(1,('Inflation-adj budget items'!A:A=$A25)*('Inflation-adj budget items'!B:B="COSA General Fund"),'Inflation-adj budget items'!D:D,"help")</f>
        <v>1631636678</v>
      </c>
      <c r="E25" s="19">
        <f t="shared" si="0"/>
        <v>3.1671002924095826E-3</v>
      </c>
    </row>
    <row r="26" spans="1:5">
      <c r="A26">
        <v>2023</v>
      </c>
      <c r="B26" t="s">
        <v>234</v>
      </c>
      <c r="C26" s="73">
        <f>IF(B26="SAPD Total",SUMIF('Yearly Budglet line Details'!A:A,'Summary Yearly Budget'!A26,'Yearly Budglet line Details'!J:J),SUMIFS('Yearly Budglet line Details'!J:J,'Yearly Budglet line Details'!A:A,'Summary Yearly Budget'!A26,'Yearly Budglet line Details'!B:B,'Summary Yearly Budget'!B26))</f>
        <v>7777081</v>
      </c>
      <c r="D26" s="73" cm="1">
        <f t="array" ref="D26">_xlfn.XLOOKUP(1,('Inflation-adj budget items'!A:A=$A26)*('Inflation-adj budget items'!B:B="COSA General Fund"),'Inflation-adj budget items'!D:D,"help")</f>
        <v>1631636678</v>
      </c>
      <c r="E26" s="19">
        <f t="shared" si="0"/>
        <v>4.7664293803034987E-3</v>
      </c>
    </row>
    <row r="27" spans="1:5">
      <c r="A27">
        <v>2023</v>
      </c>
      <c r="B27" t="s">
        <v>237</v>
      </c>
      <c r="C27" s="73">
        <f>IF(B27="SAPD Total",SUMIF('Yearly Budglet line Details'!A:A,'Summary Yearly Budget'!A27,'Yearly Budglet line Details'!J:J),SUMIFS('Yearly Budglet line Details'!J:J,'Yearly Budglet line Details'!A:A,'Summary Yearly Budget'!A27,'Yearly Budglet line Details'!B:B,'Summary Yearly Budget'!B27))</f>
        <v>2799541</v>
      </c>
      <c r="D27" s="73" cm="1">
        <f t="array" ref="D27">_xlfn.XLOOKUP(1,('Inflation-adj budget items'!A:A=$A27)*('Inflation-adj budget items'!B:B="COSA General Fund"),'Inflation-adj budget items'!D:D,"help")</f>
        <v>1631636678</v>
      </c>
      <c r="E27" s="19">
        <f t="shared" si="0"/>
        <v>1.7157869994878848E-3</v>
      </c>
    </row>
    <row r="28" spans="1:5">
      <c r="A28">
        <v>2023</v>
      </c>
      <c r="B28" t="s">
        <v>238</v>
      </c>
      <c r="C28" s="73">
        <f>IF(B28="SAPD Total",SUMIF('Yearly Budglet line Details'!A:A,'Summary Yearly Budget'!A28,'Yearly Budglet line Details'!J:J),SUMIFS('Yearly Budglet line Details'!J:J,'Yearly Budglet line Details'!A:A,'Summary Yearly Budget'!A28,'Yearly Budglet line Details'!B:B,'Summary Yearly Budget'!B28))</f>
        <v>1152116</v>
      </c>
      <c r="D28" s="73" cm="1">
        <f t="array" ref="D28">_xlfn.XLOOKUP(1,('Inflation-adj budget items'!A:A=$A28)*('Inflation-adj budget items'!B:B="COSA General Fund"),'Inflation-adj budget items'!D:D,"help")</f>
        <v>1631636678</v>
      </c>
      <c r="E28" s="19">
        <f t="shared" si="0"/>
        <v>7.0611062838586182E-4</v>
      </c>
    </row>
    <row r="29" spans="1:5">
      <c r="A29">
        <v>2023</v>
      </c>
      <c r="B29" t="s">
        <v>242</v>
      </c>
      <c r="C29" s="73">
        <f>IF(B29="SAPD Total",SUMIF('Yearly Budglet line Details'!A:A,'Summary Yearly Budget'!A29,'Yearly Budglet line Details'!J:J),SUMIFS('Yearly Budglet line Details'!J:J,'Yearly Budglet line Details'!A:A,'Summary Yearly Budget'!A29,'Yearly Budglet line Details'!B:B,'Summary Yearly Budget'!B29))</f>
        <v>0</v>
      </c>
      <c r="D29" s="73" cm="1">
        <f t="array" ref="D29">_xlfn.XLOOKUP(1,('Inflation-adj budget items'!A:A=$A29)*('Inflation-adj budget items'!B:B="COSA General Fund"),'Inflation-adj budget items'!D:D,"help")</f>
        <v>1631636678</v>
      </c>
      <c r="E29" s="19">
        <f t="shared" si="0"/>
        <v>0</v>
      </c>
    </row>
    <row r="30" spans="1:5">
      <c r="A30">
        <v>2024</v>
      </c>
      <c r="B30" t="s">
        <v>89</v>
      </c>
      <c r="C30" s="73">
        <f>IF(B30="SAPD Total",SUMIF('Yearly Budglet line Details'!A:A,'Summary Yearly Budget'!A30,'Yearly Budglet line Details'!J:J),SUMIFS('Yearly Budglet line Details'!J:J,'Yearly Budglet line Details'!A:A,'Summary Yearly Budget'!A30,'Yearly Budglet line Details'!B:B,'Summary Yearly Budget'!B30))</f>
        <v>600929144</v>
      </c>
      <c r="D30" s="73" cm="1">
        <f t="array" ref="D30">_xlfn.XLOOKUP(1,('Inflation-adj budget items'!A:A=$A30)*('Inflation-adj budget items'!B:B="COSA General Fund"),'Inflation-adj budget items'!D:D,"help")</f>
        <v>1682584782</v>
      </c>
      <c r="E30" s="19">
        <f t="shared" si="0"/>
        <v>0.35714642758488946</v>
      </c>
    </row>
    <row r="31" spans="1:5">
      <c r="A31">
        <v>2024</v>
      </c>
      <c r="B31" t="s">
        <v>224</v>
      </c>
      <c r="C31" s="73">
        <f>IF(B31="SAPD Total",SUMIF('Yearly Budglet line Details'!A:A,'Summary Yearly Budget'!A31,'Yearly Budglet line Details'!J:J),SUMIFS('Yearly Budglet line Details'!J:J,'Yearly Budglet line Details'!A:A,'Summary Yearly Budget'!A31,'Yearly Budglet line Details'!B:B,'Summary Yearly Budget'!B31))</f>
        <v>22027432</v>
      </c>
      <c r="D31" s="73" cm="1">
        <f t="array" ref="D31">_xlfn.XLOOKUP(1,('Inflation-adj budget items'!A:A=$A31)*('Inflation-adj budget items'!B:B="COSA General Fund"),'Inflation-adj budget items'!D:D,"help")</f>
        <v>1682584782</v>
      </c>
      <c r="E31" s="19">
        <f t="shared" si="0"/>
        <v>1.3091424714906283E-2</v>
      </c>
    </row>
    <row r="32" spans="1:5">
      <c r="A32">
        <v>2024</v>
      </c>
      <c r="B32" t="s">
        <v>232</v>
      </c>
      <c r="C32" s="73">
        <f>IF(B32="SAPD Total",SUMIF('Yearly Budglet line Details'!A:A,'Summary Yearly Budget'!A32,'Yearly Budglet line Details'!J:J),SUMIFS('Yearly Budglet line Details'!J:J,'Yearly Budglet line Details'!A:A,'Summary Yearly Budget'!A32,'Yearly Budglet line Details'!B:B,'Summary Yearly Budget'!B32))</f>
        <v>5318849</v>
      </c>
      <c r="D32" s="73" cm="1">
        <f t="array" ref="D32">_xlfn.XLOOKUP(1,('Inflation-adj budget items'!A:A=$A32)*('Inflation-adj budget items'!B:B="COSA General Fund"),'Inflation-adj budget items'!D:D,"help")</f>
        <v>1682584782</v>
      </c>
      <c r="E32" s="19">
        <f t="shared" si="0"/>
        <v>3.1611179756884308E-3</v>
      </c>
    </row>
    <row r="33" spans="1:5">
      <c r="A33">
        <v>2024</v>
      </c>
      <c r="B33" t="s">
        <v>234</v>
      </c>
      <c r="C33" s="73">
        <f>IF(B33="SAPD Total",SUMIF('Yearly Budglet line Details'!A:A,'Summary Yearly Budget'!A33,'Yearly Budglet line Details'!J:J),SUMIFS('Yearly Budglet line Details'!J:J,'Yearly Budglet line Details'!A:A,'Summary Yearly Budget'!A33,'Yearly Budglet line Details'!B:B,'Summary Yearly Budget'!B33))</f>
        <v>7061542</v>
      </c>
      <c r="D33" s="73" cm="1">
        <f t="array" ref="D33">_xlfn.XLOOKUP(1,('Inflation-adj budget items'!A:A=$A33)*('Inflation-adj budget items'!B:B="COSA General Fund"),'Inflation-adj budget items'!D:D,"help")</f>
        <v>1682584782</v>
      </c>
      <c r="E33" s="19">
        <f t="shared" si="0"/>
        <v>4.1968417137389748E-3</v>
      </c>
    </row>
    <row r="34" spans="1:5">
      <c r="A34">
        <v>2024</v>
      </c>
      <c r="B34" t="s">
        <v>237</v>
      </c>
      <c r="C34" s="73">
        <f>IF(B34="SAPD Total",SUMIF('Yearly Budglet line Details'!A:A,'Summary Yearly Budget'!A34,'Yearly Budglet line Details'!J:J),SUMIFS('Yearly Budglet line Details'!J:J,'Yearly Budglet line Details'!A:A,'Summary Yearly Budget'!A34,'Yearly Budglet line Details'!B:B,'Summary Yearly Budget'!B34))</f>
        <v>2864754</v>
      </c>
      <c r="D34" s="73" cm="1">
        <f t="array" ref="D34">_xlfn.XLOOKUP(1,('Inflation-adj budget items'!A:A=$A34)*('Inflation-adj budget items'!B:B="COSA General Fund"),'Inflation-adj budget items'!D:D,"help")</f>
        <v>1682584782</v>
      </c>
      <c r="E34" s="19">
        <f t="shared" si="0"/>
        <v>1.7025911743923047E-3</v>
      </c>
    </row>
    <row r="35" spans="1:5">
      <c r="A35">
        <v>2024</v>
      </c>
      <c r="B35" t="s">
        <v>238</v>
      </c>
      <c r="C35" s="73">
        <f>IF(B35="SAPD Total",SUMIF('Yearly Budglet line Details'!A:A,'Summary Yearly Budget'!A35,'Yearly Budglet line Details'!J:J),SUMIFS('Yearly Budglet line Details'!J:J,'Yearly Budglet line Details'!A:A,'Summary Yearly Budget'!A35,'Yearly Budglet line Details'!B:B,'Summary Yearly Budget'!B35))</f>
        <v>1394180</v>
      </c>
      <c r="D35" s="73" cm="1">
        <f t="array" ref="D35">_xlfn.XLOOKUP(1,('Inflation-adj budget items'!A:A=$A35)*('Inflation-adj budget items'!B:B="COSA General Fund"),'Inflation-adj budget items'!D:D,"help")</f>
        <v>1682584782</v>
      </c>
      <c r="E35" s="19">
        <f t="shared" si="0"/>
        <v>8.2859420512695447E-4</v>
      </c>
    </row>
    <row r="36" spans="1:5">
      <c r="A36">
        <v>2024</v>
      </c>
      <c r="B36" t="s">
        <v>242</v>
      </c>
      <c r="C36" s="73">
        <f>IF(B36="SAPD Total",SUMIF('Yearly Budglet line Details'!A:A,'Summary Yearly Budget'!A36,'Yearly Budglet line Details'!J:J),SUMIFS('Yearly Budglet line Details'!J:J,'Yearly Budglet line Details'!A:A,'Summary Yearly Budget'!A36,'Yearly Budglet line Details'!B:B,'Summary Yearly Budget'!B36))</f>
        <v>0</v>
      </c>
      <c r="D36" s="73" cm="1">
        <f t="array" ref="D36">_xlfn.XLOOKUP(1,('Inflation-adj budget items'!A:A=$A36)*('Inflation-adj budget items'!B:B="COSA General Fund"),'Inflation-adj budget items'!D:D,"help")</f>
        <v>1682584782</v>
      </c>
      <c r="E36" s="19">
        <f t="shared" si="0"/>
        <v>0</v>
      </c>
    </row>
    <row r="37" spans="1:5">
      <c r="A37">
        <v>2025</v>
      </c>
      <c r="B37" t="s">
        <v>89</v>
      </c>
      <c r="C37" s="73">
        <f>IF(B37="SAPD Total",SUMIF('Yearly Budglet line Details'!A:A,'Summary Yearly Budget'!A37,'Yearly Budglet line Details'!J:J),SUMIFS('Yearly Budglet line Details'!J:J,'Yearly Budglet line Details'!A:A,'Summary Yearly Budget'!A37,'Yearly Budglet line Details'!B:B,'Summary Yearly Budget'!B37))</f>
        <v>613414505</v>
      </c>
      <c r="D37" s="73" cm="1">
        <f t="array" ref="D37">_xlfn.XLOOKUP(1,('Inflation-adj budget items'!A:A=$A37)*('Inflation-adj budget items'!B:B="COSA General Fund"),'Inflation-adj budget items'!D:D,"help")</f>
        <v>1701547788</v>
      </c>
      <c r="E37" s="19">
        <f t="shared" si="0"/>
        <v>0.36050383616966036</v>
      </c>
    </row>
    <row r="38" spans="1:5">
      <c r="A38">
        <v>2025</v>
      </c>
      <c r="B38" t="s">
        <v>224</v>
      </c>
      <c r="C38" s="73">
        <f>IF(B38="SAPD Total",SUMIF('Yearly Budglet line Details'!A:A,'Summary Yearly Budget'!A38,'Yearly Budglet line Details'!J:J),SUMIFS('Yearly Budglet line Details'!J:J,'Yearly Budglet line Details'!A:A,'Summary Yearly Budget'!A38,'Yearly Budglet line Details'!B:B,'Summary Yearly Budget'!B38))</f>
        <v>24670236</v>
      </c>
      <c r="D38" s="73" cm="1">
        <f t="array" ref="D38">_xlfn.XLOOKUP(1,('Inflation-adj budget items'!A:A=$A38)*('Inflation-adj budget items'!B:B="COSA General Fund"),'Inflation-adj budget items'!D:D,"help")</f>
        <v>1701547788</v>
      </c>
      <c r="E38" s="19">
        <f t="shared" si="0"/>
        <v>1.44987029891164E-2</v>
      </c>
    </row>
    <row r="39" spans="1:5">
      <c r="A39">
        <v>2025</v>
      </c>
      <c r="B39" t="s">
        <v>232</v>
      </c>
      <c r="C39" s="73">
        <f>IF(B39="SAPD Total",SUMIF('Yearly Budglet line Details'!A:A,'Summary Yearly Budget'!A39,'Yearly Budglet line Details'!J:J),SUMIFS('Yearly Budglet line Details'!J:J,'Yearly Budglet line Details'!A:A,'Summary Yearly Budget'!A39,'Yearly Budglet line Details'!B:B,'Summary Yearly Budget'!B39))</f>
        <v>5248952</v>
      </c>
      <c r="D39" s="73" cm="1">
        <f t="array" ref="D39">_xlfn.XLOOKUP(1,('Inflation-adj budget items'!A:A=$A39)*('Inflation-adj budget items'!B:B="COSA General Fund"),'Inflation-adj budget items'!D:D,"help")</f>
        <v>1701547788</v>
      </c>
      <c r="E39" s="19">
        <f t="shared" si="0"/>
        <v>3.0848102163322844E-3</v>
      </c>
    </row>
    <row r="40" spans="1:5">
      <c r="A40">
        <v>2025</v>
      </c>
      <c r="B40" t="s">
        <v>234</v>
      </c>
      <c r="C40" s="73">
        <f>IF(B40="SAPD Total",SUMIF('Yearly Budglet line Details'!A:A,'Summary Yearly Budget'!A40,'Yearly Budglet line Details'!J:J),SUMIFS('Yearly Budglet line Details'!J:J,'Yearly Budglet line Details'!A:A,'Summary Yearly Budget'!A40,'Yearly Budglet line Details'!B:B,'Summary Yearly Budget'!B40))</f>
        <v>7777094</v>
      </c>
      <c r="D40" s="73" cm="1">
        <f t="array" ref="D40">_xlfn.XLOOKUP(1,('Inflation-adj budget items'!A:A=$A40)*('Inflation-adj budget items'!B:B="COSA General Fund"),'Inflation-adj budget items'!D:D,"help")</f>
        <v>1701547788</v>
      </c>
      <c r="E40" s="19">
        <f t="shared" si="0"/>
        <v>4.5705998120341949E-3</v>
      </c>
    </row>
    <row r="41" spans="1:5">
      <c r="A41">
        <v>2025</v>
      </c>
      <c r="B41" t="s">
        <v>237</v>
      </c>
      <c r="C41" s="73">
        <f>IF(B41="SAPD Total",SUMIF('Yearly Budglet line Details'!A:A,'Summary Yearly Budget'!A41,'Yearly Budglet line Details'!J:J),SUMIFS('Yearly Budglet line Details'!J:J,'Yearly Budglet line Details'!A:A,'Summary Yearly Budget'!A41,'Yearly Budglet line Details'!B:B,'Summary Yearly Budget'!B41))</f>
        <v>2880649</v>
      </c>
      <c r="D41" s="73" cm="1">
        <f t="array" ref="D41">_xlfn.XLOOKUP(1,('Inflation-adj budget items'!A:A=$A41)*('Inflation-adj budget items'!B:B="COSA General Fund"),'Inflation-adj budget items'!D:D,"help")</f>
        <v>1701547788</v>
      </c>
      <c r="E41" s="19">
        <f t="shared" si="0"/>
        <v>1.6929580352168163E-3</v>
      </c>
    </row>
    <row r="42" spans="1:5">
      <c r="A42">
        <v>2025</v>
      </c>
      <c r="B42" t="s">
        <v>238</v>
      </c>
      <c r="C42" s="73">
        <f>IF(B42="SAPD Total",SUMIF('Yearly Budglet line Details'!A:A,'Summary Yearly Budget'!A42,'Yearly Budglet line Details'!J:J),SUMIFS('Yearly Budglet line Details'!J:J,'Yearly Budglet line Details'!A:A,'Summary Yearly Budget'!A42,'Yearly Budglet line Details'!B:B,'Summary Yearly Budget'!B42))</f>
        <v>1361024</v>
      </c>
      <c r="D42" s="73" cm="1">
        <f t="array" ref="D42">_xlfn.XLOOKUP(1,('Inflation-adj budget items'!A:A=$A42)*('Inflation-adj budget items'!B:B="COSA General Fund"),'Inflation-adj budget items'!D:D,"help")</f>
        <v>1701547788</v>
      </c>
      <c r="E42" s="19">
        <f t="shared" si="0"/>
        <v>7.9987409674796631E-4</v>
      </c>
    </row>
    <row r="43" spans="1:5">
      <c r="A43">
        <v>2025</v>
      </c>
      <c r="B43" t="s">
        <v>242</v>
      </c>
      <c r="C43" s="73">
        <f>IF(B43="SAPD Total",SUMIF('Yearly Budglet line Details'!A:A,'Summary Yearly Budget'!A43,'Yearly Budglet line Details'!J:J),SUMIFS('Yearly Budglet line Details'!J:J,'Yearly Budglet line Details'!A:A,'Summary Yearly Budget'!A43,'Yearly Budglet line Details'!B:B,'Summary Yearly Budget'!B43))</f>
        <v>0</v>
      </c>
      <c r="D43" s="73" cm="1">
        <f t="array" ref="D43">_xlfn.XLOOKUP(1,('Inflation-adj budget items'!A:A=$A43)*('Inflation-adj budget items'!B:B="COSA General Fund"),'Inflation-adj budget items'!D:D,"help")</f>
        <v>1701547788</v>
      </c>
      <c r="E43" s="19">
        <f t="shared" si="0"/>
        <v>0</v>
      </c>
    </row>
    <row r="44" spans="1:5">
      <c r="A44">
        <v>2026</v>
      </c>
      <c r="B44" t="s">
        <v>89</v>
      </c>
      <c r="C44" s="73">
        <f>IF(B44="SAPD Total",SUMIF('Yearly Budglet line Details'!A:A,'Summary Yearly Budget'!A44,'Yearly Budglet line Details'!J:J),SUMIFS('Yearly Budglet line Details'!J:J,'Yearly Budglet line Details'!A:A,'Summary Yearly Budget'!A44,'Yearly Budglet line Details'!B:B,'Summary Yearly Budget'!B44))</f>
        <v>632032094</v>
      </c>
      <c r="D44" s="73" cm="1">
        <f t="array" ref="D44">_xlfn.XLOOKUP(1,('Inflation-adj budget items'!A:A=$A44)*('Inflation-adj budget items'!B:B="COSA General Fund"),'Inflation-adj budget items'!D:D,"help")</f>
        <v>1695896847</v>
      </c>
      <c r="E44" s="19">
        <f t="shared" si="0"/>
        <v>0.37268309987016562</v>
      </c>
    </row>
    <row r="45" spans="1:5">
      <c r="A45">
        <v>2026</v>
      </c>
      <c r="B45" t="s">
        <v>224</v>
      </c>
      <c r="C45" s="73">
        <f>IF(B45="SAPD Total",SUMIF('Yearly Budglet line Details'!A:A,'Summary Yearly Budget'!A45,'Yearly Budglet line Details'!J:J),SUMIFS('Yearly Budglet line Details'!J:J,'Yearly Budglet line Details'!A:A,'Summary Yearly Budget'!A45,'Yearly Budglet line Details'!B:B,'Summary Yearly Budget'!B45))</f>
        <v>20429272</v>
      </c>
      <c r="D45" s="73" cm="1">
        <f t="array" ref="D45">_xlfn.XLOOKUP(1,('Inflation-adj budget items'!A:A=$A45)*('Inflation-adj budget items'!B:B="COSA General Fund"),'Inflation-adj budget items'!D:D,"help")</f>
        <v>1695896847</v>
      </c>
      <c r="E45" s="19">
        <f t="shared" si="0"/>
        <v>1.2046293992549655E-2</v>
      </c>
    </row>
    <row r="46" spans="1:5">
      <c r="A46">
        <v>2026</v>
      </c>
      <c r="B46" t="s">
        <v>232</v>
      </c>
      <c r="C46" s="73">
        <f>IF(B46="SAPD Total",SUMIF('Yearly Budglet line Details'!A:A,'Summary Yearly Budget'!A46,'Yearly Budglet line Details'!J:J),SUMIFS('Yearly Budglet line Details'!J:J,'Yearly Budglet line Details'!A:A,'Summary Yearly Budget'!A46,'Yearly Budglet line Details'!B:B,'Summary Yearly Budget'!B46))</f>
        <v>5379279</v>
      </c>
      <c r="D46" s="73" cm="1">
        <f t="array" ref="D46">_xlfn.XLOOKUP(1,('Inflation-adj budget items'!A:A=$A46)*('Inflation-adj budget items'!B:B="COSA General Fund"),'Inflation-adj budget items'!D:D,"help")</f>
        <v>1695896847</v>
      </c>
      <c r="E46" s="19">
        <f t="shared" si="0"/>
        <v>3.1719376149061266E-3</v>
      </c>
    </row>
    <row r="47" spans="1:5">
      <c r="A47">
        <v>2026</v>
      </c>
      <c r="B47" t="s">
        <v>234</v>
      </c>
      <c r="C47" s="73">
        <f>IF(B47="SAPD Total",SUMIF('Yearly Budglet line Details'!A:A,'Summary Yearly Budget'!A47,'Yearly Budglet line Details'!J:J),SUMIFS('Yearly Budglet line Details'!J:J,'Yearly Budglet line Details'!A:A,'Summary Yearly Budget'!A47,'Yearly Budglet line Details'!B:B,'Summary Yearly Budget'!B47))</f>
        <v>7383803</v>
      </c>
      <c r="D47" s="73" cm="1">
        <f t="array" ref="D47">_xlfn.XLOOKUP(1,('Inflation-adj budget items'!A:A=$A47)*('Inflation-adj budget items'!B:B="COSA General Fund"),'Inflation-adj budget items'!D:D,"help")</f>
        <v>1695896847</v>
      </c>
      <c r="E47" s="19">
        <f t="shared" si="0"/>
        <v>4.3539222406491097E-3</v>
      </c>
    </row>
    <row r="48" spans="1:5">
      <c r="A48">
        <v>2026</v>
      </c>
      <c r="B48" t="s">
        <v>237</v>
      </c>
      <c r="C48" s="73">
        <f>IF(B48="SAPD Total",SUMIF('Yearly Budglet line Details'!A:A,'Summary Yearly Budget'!A48,'Yearly Budglet line Details'!J:J),SUMIFS('Yearly Budglet line Details'!J:J,'Yearly Budglet line Details'!A:A,'Summary Yearly Budget'!A48,'Yearly Budglet line Details'!B:B,'Summary Yearly Budget'!B48))</f>
        <v>3050522</v>
      </c>
      <c r="D48" s="73" cm="1">
        <f t="array" ref="D48">_xlfn.XLOOKUP(1,('Inflation-adj budget items'!A:A=$A48)*('Inflation-adj budget items'!B:B="COSA General Fund"),'Inflation-adj budget items'!D:D,"help")</f>
        <v>1695896847</v>
      </c>
      <c r="E48" s="19">
        <f t="shared" si="0"/>
        <v>1.7987662430036938E-3</v>
      </c>
    </row>
    <row r="49" spans="1:5">
      <c r="A49">
        <v>2026</v>
      </c>
      <c r="B49" t="s">
        <v>238</v>
      </c>
      <c r="C49" s="73">
        <f>IF(B49="SAPD Total",SUMIF('Yearly Budglet line Details'!A:A,'Summary Yearly Budget'!A49,'Yearly Budglet line Details'!J:J),SUMIFS('Yearly Budglet line Details'!J:J,'Yearly Budglet line Details'!A:A,'Summary Yearly Budget'!A49,'Yearly Budglet line Details'!B:B,'Summary Yearly Budget'!B49))</f>
        <v>1296169</v>
      </c>
      <c r="D49" s="73" cm="1">
        <f t="array" ref="D49">_xlfn.XLOOKUP(1,('Inflation-adj budget items'!A:A=$A49)*('Inflation-adj budget items'!B:B="COSA General Fund"),'Inflation-adj budget items'!D:D,"help")</f>
        <v>1695896847</v>
      </c>
      <c r="E49" s="19">
        <f t="shared" si="0"/>
        <v>7.6429707519822996E-4</v>
      </c>
    </row>
    <row r="50" spans="1:5">
      <c r="A50">
        <v>2026</v>
      </c>
      <c r="B50" t="s">
        <v>242</v>
      </c>
      <c r="C50" s="73">
        <f>IF(B50="SAPD Total",SUMIF('Yearly Budglet line Details'!A:A,'Summary Yearly Budget'!A50,'Yearly Budglet line Details'!J:J),SUMIFS('Yearly Budglet line Details'!J:J,'Yearly Budglet line Details'!A:A,'Summary Yearly Budget'!A50,'Yearly Budglet line Details'!B:B,'Summary Yearly Budget'!B50))</f>
        <v>22401379</v>
      </c>
      <c r="D50" s="73" cm="1">
        <f t="array" ref="D50">_xlfn.XLOOKUP(1,('Inflation-adj budget items'!A:A=$A50)*('Inflation-adj budget items'!B:B="COSA General Fund"),'Inflation-adj budget items'!D:D,"help")</f>
        <v>1695896847</v>
      </c>
      <c r="E50" s="19">
        <f t="shared" si="0"/>
        <v>1.3209163658525275E-2</v>
      </c>
    </row>
    <row r="51" spans="1:5">
      <c r="A51">
        <v>2020</v>
      </c>
      <c r="B51" t="s">
        <v>55</v>
      </c>
      <c r="C51" s="73">
        <f>IF(B51="SAPD Total",SUMIF('Yearly Budglet line Details'!A:A,'Summary Yearly Budget'!A51,'Yearly Budglet line Details'!J:J),SUMIFS('Yearly Budglet line Details'!J:J,'Yearly Budglet line Details'!A:A,'Summary Yearly Budget'!A51,'Yearly Budglet line Details'!B:B,'Summary Yearly Budget'!B51))</f>
        <v>664549031</v>
      </c>
      <c r="D51" s="73" cm="1">
        <f t="array" ref="D51">_xlfn.XLOOKUP(1,('Inflation-adj budget items'!A:A=$A51)*('Inflation-adj budget items'!B:B="COSA General Fund"),'Inflation-adj budget items'!D:D,"help")</f>
        <v>1610819494</v>
      </c>
      <c r="E51" s="19">
        <f t="shared" si="0"/>
        <v>0.41255338259520713</v>
      </c>
    </row>
    <row r="52" spans="1:5">
      <c r="A52">
        <v>2021</v>
      </c>
      <c r="B52" t="s">
        <v>55</v>
      </c>
      <c r="C52" s="73">
        <f>IF(B52="SAPD Total",SUMIF('Yearly Budglet line Details'!A:A,'Summary Yearly Budget'!A52,'Yearly Budglet line Details'!J:J),SUMIFS('Yearly Budglet line Details'!J:J,'Yearly Budglet line Details'!A:A,'Summary Yearly Budget'!A52,'Yearly Budglet line Details'!B:B,'Summary Yearly Budget'!B52))</f>
        <v>640694341</v>
      </c>
      <c r="D52" s="73" cm="1">
        <f t="array" ref="D52">_xlfn.XLOOKUP(1,('Inflation-adj budget items'!A:A=$A52)*('Inflation-adj budget items'!B:B="COSA General Fund"),'Inflation-adj budget items'!D:D,"help")</f>
        <v>1596310579</v>
      </c>
      <c r="E52" s="19">
        <f t="shared" si="0"/>
        <v>0.40135945312181009</v>
      </c>
    </row>
    <row r="53" spans="1:5">
      <c r="A53">
        <v>2022</v>
      </c>
      <c r="B53" t="s">
        <v>55</v>
      </c>
      <c r="C53" s="73">
        <f>IF(B53="SAPD Total",SUMIF('Yearly Budglet line Details'!A:A,'Summary Yearly Budget'!A53,'Yearly Budglet line Details'!J:J),SUMIFS('Yearly Budglet line Details'!J:J,'Yearly Budglet line Details'!A:A,'Summary Yearly Budget'!A53,'Yearly Budglet line Details'!B:B,'Summary Yearly Budget'!B53))</f>
        <v>614515568</v>
      </c>
      <c r="D53" s="73" cm="1">
        <f t="array" ref="D53">_xlfn.XLOOKUP(1,('Inflation-adj budget items'!A:A=$A53)*('Inflation-adj budget items'!B:B="COSA General Fund"),'Inflation-adj budget items'!D:D,"help")</f>
        <v>1561144617</v>
      </c>
      <c r="E53" s="19">
        <f t="shared" si="0"/>
        <v>0.39363141717190447</v>
      </c>
    </row>
    <row r="54" spans="1:5">
      <c r="A54">
        <v>2023</v>
      </c>
      <c r="B54" t="s">
        <v>55</v>
      </c>
      <c r="C54" s="73">
        <f>IF(B54="SAPD Total",SUMIF('Yearly Budglet line Details'!A:A,'Summary Yearly Budget'!A54,'Yearly Budglet line Details'!J:J),SUMIFS('Yearly Budglet line Details'!J:J,'Yearly Budglet line Details'!A:A,'Summary Yearly Budget'!A54,'Yearly Budglet line Details'!B:B,'Summary Yearly Budget'!B54))</f>
        <v>611142556</v>
      </c>
      <c r="D54" s="73" cm="1">
        <f t="array" ref="D54">_xlfn.XLOOKUP(1,('Inflation-adj budget items'!A:A=$A54)*('Inflation-adj budget items'!B:B="COSA General Fund"),'Inflation-adj budget items'!D:D,"help")</f>
        <v>1631636678</v>
      </c>
      <c r="E54" s="19">
        <f t="shared" si="0"/>
        <v>0.37455799090586511</v>
      </c>
    </row>
    <row r="55" spans="1:5">
      <c r="A55">
        <v>2024</v>
      </c>
      <c r="B55" t="s">
        <v>55</v>
      </c>
      <c r="C55" s="73">
        <f>IF(B55="SAPD Total",SUMIF('Yearly Budglet line Details'!A:A,'Summary Yearly Budget'!A55,'Yearly Budglet line Details'!J:J),SUMIFS('Yearly Budglet line Details'!J:J,'Yearly Budglet line Details'!A:A,'Summary Yearly Budget'!A55,'Yearly Budglet line Details'!B:B,'Summary Yearly Budget'!B55))</f>
        <v>639595901</v>
      </c>
      <c r="D55" s="73" cm="1">
        <f t="array" ref="D55">_xlfn.XLOOKUP(1,('Inflation-adj budget items'!A:A=$A55)*('Inflation-adj budget items'!B:B="COSA General Fund"),'Inflation-adj budget items'!D:D,"help")</f>
        <v>1682584782</v>
      </c>
      <c r="E55" s="19">
        <f t="shared" si="0"/>
        <v>0.38012699736874239</v>
      </c>
    </row>
    <row r="56" spans="1:5">
      <c r="A56">
        <v>2025</v>
      </c>
      <c r="B56" t="s">
        <v>55</v>
      </c>
      <c r="C56" s="73">
        <f>IF(B56="SAPD Total",SUMIF('Yearly Budglet line Details'!A:A,'Summary Yearly Budget'!A56,'Yearly Budglet line Details'!J:J),SUMIFS('Yearly Budglet line Details'!J:J,'Yearly Budglet line Details'!A:A,'Summary Yearly Budget'!A56,'Yearly Budglet line Details'!B:B,'Summary Yearly Budget'!B56))</f>
        <v>655352460</v>
      </c>
      <c r="D56" s="73" cm="1">
        <f t="array" ref="D56">_xlfn.XLOOKUP(1,('Inflation-adj budget items'!A:A=$A56)*('Inflation-adj budget items'!B:B="COSA General Fund"),'Inflation-adj budget items'!D:D,"help")</f>
        <v>1701547788</v>
      </c>
      <c r="E56" s="19">
        <f t="shared" si="0"/>
        <v>0.38515078131910802</v>
      </c>
    </row>
    <row r="57" spans="1:5">
      <c r="A57">
        <v>2026</v>
      </c>
      <c r="B57" t="s">
        <v>55</v>
      </c>
      <c r="C57" s="73">
        <f>IF(B57="SAPD Total",SUMIF('Yearly Budglet line Details'!A:A,'Summary Yearly Budget'!A57,'Yearly Budglet line Details'!J:J),SUMIFS('Yearly Budglet line Details'!J:J,'Yearly Budglet line Details'!A:A,'Summary Yearly Budget'!A57,'Yearly Budglet line Details'!B:B,'Summary Yearly Budget'!B57))</f>
        <v>691972518</v>
      </c>
      <c r="D57" s="73" cm="1">
        <f t="array" ref="D57">_xlfn.XLOOKUP(1,('Inflation-adj budget items'!A:A=$A57)*('Inflation-adj budget items'!B:B="COSA General Fund"),'Inflation-adj budget items'!D:D,"help")</f>
        <v>1695896847</v>
      </c>
      <c r="E57" s="19">
        <f t="shared" si="0"/>
        <v>0.40802748069499772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E4CC6-C986-41BE-924C-AB18DA8C1E44}">
  <sheetPr>
    <tabColor theme="4"/>
  </sheetPr>
  <dimension ref="A1:F8"/>
  <sheetViews>
    <sheetView workbookViewId="0">
      <selection activeCell="C2" sqref="C2"/>
    </sheetView>
  </sheetViews>
  <sheetFormatPr defaultRowHeight="15"/>
  <cols>
    <col min="1" max="2" width="23.5703125" customWidth="1"/>
    <col min="3" max="5" width="32.85546875" style="73" customWidth="1"/>
    <col min="6" max="6" width="23.140625" style="20" customWidth="1"/>
  </cols>
  <sheetData>
    <row r="1" spans="1:6">
      <c r="A1" s="3" t="s">
        <v>0</v>
      </c>
      <c r="B1" s="3" t="s">
        <v>32</v>
      </c>
      <c r="C1" s="75" t="s">
        <v>55</v>
      </c>
      <c r="D1" s="75" t="s">
        <v>56</v>
      </c>
      <c r="E1" s="75" t="s">
        <v>57</v>
      </c>
      <c r="F1" s="78" t="s">
        <v>244</v>
      </c>
    </row>
    <row r="2" spans="1:6">
      <c r="A2">
        <v>2020</v>
      </c>
      <c r="B2" t="s">
        <v>55</v>
      </c>
      <c r="C2" s="73">
        <f>IF(B2="SAPD Total",SUMIF('Yearly Budglet line Details'!A:A,'SAPD vs COSA vis'!A2,'Yearly Budglet line Details'!J:J),SUMIFS('Yearly Budglet line Details'!J:J,'Yearly Budglet line Details'!A:A,'SAPD vs COSA vis'!A2,'Yearly Budglet line Details'!B:B,'SAPD vs COSA vis'!B2))</f>
        <v>664549031</v>
      </c>
      <c r="D2" s="73">
        <f>1610819494-C2</f>
        <v>946270463</v>
      </c>
      <c r="E2" s="73">
        <v>1610819494</v>
      </c>
      <c r="F2" s="19">
        <f>C2/E2</f>
        <v>0.41255338259520713</v>
      </c>
    </row>
    <row r="3" spans="1:6">
      <c r="A3">
        <v>2021</v>
      </c>
      <c r="B3" t="s">
        <v>55</v>
      </c>
      <c r="C3" s="73">
        <f>IF(B3="SAPD Total",SUMIF('Yearly Budglet line Details'!A:A,'SAPD vs COSA vis'!A3,'Yearly Budglet line Details'!J:J),SUMIFS('Yearly Budglet line Details'!J:J,'Yearly Budglet line Details'!A:A,'SAPD vs COSA vis'!A3,'Yearly Budglet line Details'!B:B,'SAPD vs COSA vis'!B3))</f>
        <v>640694341</v>
      </c>
      <c r="D3" s="73">
        <f>1596310579-C3</f>
        <v>955616238</v>
      </c>
      <c r="E3" s="73">
        <v>1596310579</v>
      </c>
      <c r="F3" s="19">
        <f t="shared" ref="F3:F8" si="0">C3/E3</f>
        <v>0.40135945312181009</v>
      </c>
    </row>
    <row r="4" spans="1:6">
      <c r="A4">
        <v>2022</v>
      </c>
      <c r="B4" t="s">
        <v>55</v>
      </c>
      <c r="C4" s="73">
        <f>IF(B4="SAPD Total",SUMIF('Yearly Budglet line Details'!A:A,'SAPD vs COSA vis'!A4,'Yearly Budglet line Details'!J:J),SUMIFS('Yearly Budglet line Details'!J:J,'Yearly Budglet line Details'!A:A,'SAPD vs COSA vis'!A4,'Yearly Budglet line Details'!B:B,'SAPD vs COSA vis'!B4))</f>
        <v>614515568</v>
      </c>
      <c r="D4" s="73">
        <f>1561144617-C4</f>
        <v>946629049</v>
      </c>
      <c r="E4" s="73">
        <v>1561144617</v>
      </c>
      <c r="F4" s="19">
        <f t="shared" si="0"/>
        <v>0.39363141717190447</v>
      </c>
    </row>
    <row r="5" spans="1:6">
      <c r="A5">
        <v>2023</v>
      </c>
      <c r="B5" t="s">
        <v>55</v>
      </c>
      <c r="C5" s="73">
        <f>IF(B5="SAPD Total",SUMIF('Yearly Budglet line Details'!A:A,'SAPD vs COSA vis'!A5,'Yearly Budglet line Details'!J:J),SUMIFS('Yearly Budglet line Details'!J:J,'Yearly Budglet line Details'!A:A,'SAPD vs COSA vis'!A5,'Yearly Budglet line Details'!B:B,'SAPD vs COSA vis'!B5))</f>
        <v>611142556</v>
      </c>
      <c r="D5" s="73">
        <f>1631636678-C5</f>
        <v>1020494122</v>
      </c>
      <c r="E5" s="73">
        <v>1631636678</v>
      </c>
      <c r="F5" s="19">
        <f t="shared" si="0"/>
        <v>0.37455799090586511</v>
      </c>
    </row>
    <row r="6" spans="1:6">
      <c r="A6">
        <v>2024</v>
      </c>
      <c r="B6" t="s">
        <v>55</v>
      </c>
      <c r="C6" s="73">
        <f>IF(B6="SAPD Total",SUMIF('Yearly Budglet line Details'!A:A,'SAPD vs COSA vis'!A6,'Yearly Budglet line Details'!J:J),SUMIFS('Yearly Budglet line Details'!J:J,'Yearly Budglet line Details'!A:A,'SAPD vs COSA vis'!A6,'Yearly Budglet line Details'!B:B,'SAPD vs COSA vis'!B6))</f>
        <v>639595901</v>
      </c>
      <c r="D6" s="73">
        <f>1682584782-C6</f>
        <v>1042988881</v>
      </c>
      <c r="E6" s="73">
        <v>1682584782</v>
      </c>
      <c r="F6" s="19">
        <f t="shared" si="0"/>
        <v>0.38012699736874239</v>
      </c>
    </row>
    <row r="7" spans="1:6">
      <c r="A7">
        <v>2025</v>
      </c>
      <c r="B7" t="s">
        <v>55</v>
      </c>
      <c r="C7" s="73">
        <f>IF(B7="SAPD Total",SUMIF('Yearly Budglet line Details'!A:A,'SAPD vs COSA vis'!A7,'Yearly Budglet line Details'!J:J),SUMIFS('Yearly Budglet line Details'!J:J,'Yearly Budglet line Details'!A:A,'SAPD vs COSA vis'!A7,'Yearly Budglet line Details'!B:B,'SAPD vs COSA vis'!B7))</f>
        <v>655352460</v>
      </c>
      <c r="D7" s="73">
        <f>1701547788-C7</f>
        <v>1046195328</v>
      </c>
      <c r="E7" s="73">
        <v>1701547788</v>
      </c>
      <c r="F7" s="19">
        <f t="shared" si="0"/>
        <v>0.38515078131910802</v>
      </c>
    </row>
    <row r="8" spans="1:6">
      <c r="A8">
        <v>2026</v>
      </c>
      <c r="B8" t="s">
        <v>55</v>
      </c>
      <c r="C8" s="73">
        <f>IF(B8="SAPD Total",SUMIF('Yearly Budglet line Details'!A:A,'SAPD vs COSA vis'!A8,'Yearly Budglet line Details'!J:J),SUMIFS('Yearly Budglet line Details'!J:J,'Yearly Budglet line Details'!A:A,'SAPD vs COSA vis'!A8,'Yearly Budglet line Details'!B:B,'SAPD vs COSA vis'!B8))</f>
        <v>691972518</v>
      </c>
      <c r="D8" s="73">
        <f>1695896847-C8</f>
        <v>1003924329</v>
      </c>
      <c r="E8" s="73">
        <v>1695896847</v>
      </c>
      <c r="F8" s="19">
        <f t="shared" si="0"/>
        <v>0.40802748069499772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F45DD-364B-43E0-8834-AD1BC43B967F}">
  <sheetPr>
    <tabColor rgb="FFFF0000"/>
  </sheetPr>
  <dimension ref="A1:Q29"/>
  <sheetViews>
    <sheetView workbookViewId="0">
      <selection activeCell="J9" sqref="J9:Q29"/>
    </sheetView>
  </sheetViews>
  <sheetFormatPr defaultColWidth="9.140625" defaultRowHeight="14.45"/>
  <cols>
    <col min="2" max="2" width="39.85546875" customWidth="1"/>
    <col min="3" max="3" width="26.28515625" customWidth="1"/>
    <col min="4" max="4" width="53" customWidth="1"/>
  </cols>
  <sheetData>
    <row r="1" spans="1:17">
      <c r="A1" t="s">
        <v>245</v>
      </c>
      <c r="B1" t="s">
        <v>246</v>
      </c>
      <c r="C1" t="s">
        <v>247</v>
      </c>
      <c r="D1" t="s">
        <v>248</v>
      </c>
    </row>
    <row r="2" spans="1:17">
      <c r="A2">
        <v>2020</v>
      </c>
      <c r="B2">
        <v>4128</v>
      </c>
      <c r="C2">
        <v>1439</v>
      </c>
      <c r="D2">
        <v>0.34899999999999998</v>
      </c>
    </row>
    <row r="3" spans="1:17">
      <c r="A3">
        <v>2021</v>
      </c>
      <c r="B3">
        <v>4140</v>
      </c>
      <c r="C3">
        <v>2067</v>
      </c>
      <c r="D3">
        <v>0.499</v>
      </c>
    </row>
    <row r="9" spans="1:17" ht="15">
      <c r="J9" s="80" t="s">
        <v>249</v>
      </c>
      <c r="K9" s="80"/>
      <c r="L9" s="80"/>
      <c r="M9" s="80"/>
      <c r="N9" s="80"/>
      <c r="O9" s="80"/>
      <c r="P9" s="80"/>
      <c r="Q9" s="80"/>
    </row>
    <row r="10" spans="1:17" ht="15">
      <c r="J10" s="80"/>
      <c r="K10" s="80"/>
      <c r="L10" s="80"/>
      <c r="M10" s="80"/>
      <c r="N10" s="80"/>
      <c r="O10" s="80"/>
      <c r="P10" s="80"/>
      <c r="Q10" s="80"/>
    </row>
    <row r="11" spans="1:17" ht="15">
      <c r="J11" s="80"/>
      <c r="K11" s="80"/>
      <c r="L11" s="80"/>
      <c r="M11" s="80"/>
      <c r="N11" s="80"/>
      <c r="O11" s="80"/>
      <c r="P11" s="80"/>
      <c r="Q11" s="80"/>
    </row>
    <row r="12" spans="1:17" ht="15">
      <c r="J12" s="80"/>
      <c r="K12" s="80"/>
      <c r="L12" s="80"/>
      <c r="M12" s="80"/>
      <c r="N12" s="80"/>
      <c r="O12" s="80"/>
      <c r="P12" s="80"/>
      <c r="Q12" s="80"/>
    </row>
    <row r="13" spans="1:17" ht="15">
      <c r="J13" s="80"/>
      <c r="K13" s="80"/>
      <c r="L13" s="80"/>
      <c r="M13" s="80"/>
      <c r="N13" s="80"/>
      <c r="O13" s="80"/>
      <c r="P13" s="80"/>
      <c r="Q13" s="80"/>
    </row>
    <row r="14" spans="1:17" ht="15">
      <c r="J14" s="80"/>
      <c r="K14" s="80"/>
      <c r="L14" s="80"/>
      <c r="M14" s="80"/>
      <c r="N14" s="80"/>
      <c r="O14" s="80"/>
      <c r="P14" s="80"/>
      <c r="Q14" s="80"/>
    </row>
    <row r="15" spans="1:17" ht="15">
      <c r="J15" s="80"/>
      <c r="K15" s="80"/>
      <c r="L15" s="80"/>
      <c r="M15" s="80"/>
      <c r="N15" s="80"/>
      <c r="O15" s="80"/>
      <c r="P15" s="80"/>
      <c r="Q15" s="80"/>
    </row>
    <row r="16" spans="1:17" ht="15">
      <c r="J16" s="80"/>
      <c r="K16" s="80"/>
      <c r="L16" s="80"/>
      <c r="M16" s="80"/>
      <c r="N16" s="80"/>
      <c r="O16" s="80"/>
      <c r="P16" s="80"/>
      <c r="Q16" s="80"/>
    </row>
    <row r="17" spans="10:17" ht="15">
      <c r="J17" s="80"/>
      <c r="K17" s="80"/>
      <c r="L17" s="80"/>
      <c r="M17" s="80"/>
      <c r="N17" s="80"/>
      <c r="O17" s="80"/>
      <c r="P17" s="80"/>
      <c r="Q17" s="80"/>
    </row>
    <row r="18" spans="10:17" ht="15">
      <c r="J18" s="80"/>
      <c r="K18" s="80"/>
      <c r="L18" s="80"/>
      <c r="M18" s="80"/>
      <c r="N18" s="80"/>
      <c r="O18" s="80"/>
      <c r="P18" s="80"/>
      <c r="Q18" s="80"/>
    </row>
    <row r="19" spans="10:17" ht="15">
      <c r="J19" s="80"/>
      <c r="K19" s="80"/>
      <c r="L19" s="80"/>
      <c r="M19" s="80"/>
      <c r="N19" s="80"/>
      <c r="O19" s="80"/>
      <c r="P19" s="80"/>
      <c r="Q19" s="80"/>
    </row>
    <row r="20" spans="10:17" ht="15">
      <c r="J20" s="80"/>
      <c r="K20" s="80"/>
      <c r="L20" s="80"/>
      <c r="M20" s="80"/>
      <c r="N20" s="80"/>
      <c r="O20" s="80"/>
      <c r="P20" s="80"/>
      <c r="Q20" s="80"/>
    </row>
    <row r="21" spans="10:17" ht="15">
      <c r="J21" s="80"/>
      <c r="K21" s="80"/>
      <c r="L21" s="80"/>
      <c r="M21" s="80"/>
      <c r="N21" s="80"/>
      <c r="O21" s="80"/>
      <c r="P21" s="80"/>
      <c r="Q21" s="80"/>
    </row>
    <row r="22" spans="10:17" ht="15">
      <c r="J22" s="80"/>
      <c r="K22" s="80"/>
      <c r="L22" s="80"/>
      <c r="M22" s="80"/>
      <c r="N22" s="80"/>
      <c r="O22" s="80"/>
      <c r="P22" s="80"/>
      <c r="Q22" s="80"/>
    </row>
    <row r="23" spans="10:17" ht="15">
      <c r="J23" s="80"/>
      <c r="K23" s="80"/>
      <c r="L23" s="80"/>
      <c r="M23" s="80"/>
      <c r="N23" s="80"/>
      <c r="O23" s="80"/>
      <c r="P23" s="80"/>
      <c r="Q23" s="80"/>
    </row>
    <row r="24" spans="10:17" ht="15">
      <c r="J24" s="80"/>
      <c r="K24" s="80"/>
      <c r="L24" s="80"/>
      <c r="M24" s="80"/>
      <c r="N24" s="80"/>
      <c r="O24" s="80"/>
      <c r="P24" s="80"/>
      <c r="Q24" s="80"/>
    </row>
    <row r="25" spans="10:17" ht="15">
      <c r="J25" s="80"/>
      <c r="K25" s="80"/>
      <c r="L25" s="80"/>
      <c r="M25" s="80"/>
      <c r="N25" s="80"/>
      <c r="O25" s="80"/>
      <c r="P25" s="80"/>
      <c r="Q25" s="80"/>
    </row>
    <row r="26" spans="10:17" ht="15">
      <c r="J26" s="80"/>
      <c r="K26" s="80"/>
      <c r="L26" s="80"/>
      <c r="M26" s="80"/>
      <c r="N26" s="80"/>
      <c r="O26" s="80"/>
      <c r="P26" s="80"/>
      <c r="Q26" s="80"/>
    </row>
    <row r="27" spans="10:17" ht="15">
      <c r="J27" s="80"/>
      <c r="K27" s="80"/>
      <c r="L27" s="80"/>
      <c r="M27" s="80"/>
      <c r="N27" s="80"/>
      <c r="O27" s="80"/>
      <c r="P27" s="80"/>
      <c r="Q27" s="80"/>
    </row>
    <row r="28" spans="10:17" ht="15">
      <c r="J28" s="80"/>
      <c r="K28" s="80"/>
      <c r="L28" s="80"/>
      <c r="M28" s="80"/>
      <c r="N28" s="80"/>
      <c r="O28" s="80"/>
      <c r="P28" s="80"/>
      <c r="Q28" s="80"/>
    </row>
    <row r="29" spans="10:17" ht="15">
      <c r="J29" s="80"/>
      <c r="K29" s="80"/>
      <c r="L29" s="80"/>
      <c r="M29" s="80"/>
      <c r="N29" s="80"/>
      <c r="O29" s="80"/>
      <c r="P29" s="80"/>
      <c r="Q29" s="80"/>
    </row>
  </sheetData>
  <mergeCells count="1">
    <mergeCell ref="J9:Q2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5E387-AA8B-4B02-BA19-EA65022E9316}">
  <sheetPr>
    <tabColor rgb="FFFF0000"/>
  </sheetPr>
  <dimension ref="A1:Q28"/>
  <sheetViews>
    <sheetView workbookViewId="0">
      <selection activeCell="J8" sqref="J8:Q28"/>
    </sheetView>
  </sheetViews>
  <sheetFormatPr defaultColWidth="9.140625" defaultRowHeight="14.45"/>
  <cols>
    <col min="2" max="2" width="41.5703125" bestFit="1" customWidth="1"/>
    <col min="3" max="3" width="41.42578125" customWidth="1"/>
    <col min="4" max="4" width="22.7109375" customWidth="1"/>
  </cols>
  <sheetData>
    <row r="1" spans="1:17">
      <c r="A1" t="s">
        <v>0</v>
      </c>
      <c r="B1" t="s">
        <v>250</v>
      </c>
      <c r="C1" t="s">
        <v>251</v>
      </c>
      <c r="D1" t="s">
        <v>252</v>
      </c>
    </row>
    <row r="2" spans="1:17">
      <c r="A2">
        <v>2020</v>
      </c>
      <c r="B2">
        <v>1130472</v>
      </c>
      <c r="C2">
        <v>306522</v>
      </c>
      <c r="D2">
        <v>178726</v>
      </c>
    </row>
    <row r="3" spans="1:17">
      <c r="A3">
        <v>2021</v>
      </c>
      <c r="B3">
        <v>1093566</v>
      </c>
      <c r="C3">
        <v>140508</v>
      </c>
      <c r="D3">
        <v>146713</v>
      </c>
    </row>
    <row r="8" spans="1:17" ht="15">
      <c r="J8" s="80" t="s">
        <v>249</v>
      </c>
      <c r="K8" s="80"/>
      <c r="L8" s="80"/>
      <c r="M8" s="80"/>
      <c r="N8" s="80"/>
      <c r="O8" s="80"/>
      <c r="P8" s="80"/>
      <c r="Q8" s="80"/>
    </row>
    <row r="9" spans="1:17" ht="15">
      <c r="J9" s="80"/>
      <c r="K9" s="80"/>
      <c r="L9" s="80"/>
      <c r="M9" s="80"/>
      <c r="N9" s="80"/>
      <c r="O9" s="80"/>
      <c r="P9" s="80"/>
      <c r="Q9" s="80"/>
    </row>
    <row r="10" spans="1:17" ht="15">
      <c r="J10" s="80"/>
      <c r="K10" s="80"/>
      <c r="L10" s="80"/>
      <c r="M10" s="80"/>
      <c r="N10" s="80"/>
      <c r="O10" s="80"/>
      <c r="P10" s="80"/>
      <c r="Q10" s="80"/>
    </row>
    <row r="11" spans="1:17" ht="15">
      <c r="J11" s="80"/>
      <c r="K11" s="80"/>
      <c r="L11" s="80"/>
      <c r="M11" s="80"/>
      <c r="N11" s="80"/>
      <c r="O11" s="80"/>
      <c r="P11" s="80"/>
      <c r="Q11" s="80"/>
    </row>
    <row r="12" spans="1:17" ht="15">
      <c r="J12" s="80"/>
      <c r="K12" s="80"/>
      <c r="L12" s="80"/>
      <c r="M12" s="80"/>
      <c r="N12" s="80"/>
      <c r="O12" s="80"/>
      <c r="P12" s="80"/>
      <c r="Q12" s="80"/>
    </row>
    <row r="13" spans="1:17" ht="15">
      <c r="J13" s="80"/>
      <c r="K13" s="80"/>
      <c r="L13" s="80"/>
      <c r="M13" s="80"/>
      <c r="N13" s="80"/>
      <c r="O13" s="80"/>
      <c r="P13" s="80"/>
      <c r="Q13" s="80"/>
    </row>
    <row r="14" spans="1:17" ht="15">
      <c r="J14" s="80"/>
      <c r="K14" s="80"/>
      <c r="L14" s="80"/>
      <c r="M14" s="80"/>
      <c r="N14" s="80"/>
      <c r="O14" s="80"/>
      <c r="P14" s="80"/>
      <c r="Q14" s="80"/>
    </row>
    <row r="15" spans="1:17" ht="15">
      <c r="J15" s="80"/>
      <c r="K15" s="80"/>
      <c r="L15" s="80"/>
      <c r="M15" s="80"/>
      <c r="N15" s="80"/>
      <c r="O15" s="80"/>
      <c r="P15" s="80"/>
      <c r="Q15" s="80"/>
    </row>
    <row r="16" spans="1:17" ht="15">
      <c r="J16" s="80"/>
      <c r="K16" s="80"/>
      <c r="L16" s="80"/>
      <c r="M16" s="80"/>
      <c r="N16" s="80"/>
      <c r="O16" s="80"/>
      <c r="P16" s="80"/>
      <c r="Q16" s="80"/>
    </row>
    <row r="17" spans="10:17" ht="15">
      <c r="J17" s="80"/>
      <c r="K17" s="80"/>
      <c r="L17" s="80"/>
      <c r="M17" s="80"/>
      <c r="N17" s="80"/>
      <c r="O17" s="80"/>
      <c r="P17" s="80"/>
      <c r="Q17" s="80"/>
    </row>
    <row r="18" spans="10:17" ht="15">
      <c r="J18" s="80"/>
      <c r="K18" s="80"/>
      <c r="L18" s="80"/>
      <c r="M18" s="80"/>
      <c r="N18" s="80"/>
      <c r="O18" s="80"/>
      <c r="P18" s="80"/>
      <c r="Q18" s="80"/>
    </row>
    <row r="19" spans="10:17" ht="15">
      <c r="J19" s="80"/>
      <c r="K19" s="80"/>
      <c r="L19" s="80"/>
      <c r="M19" s="80"/>
      <c r="N19" s="80"/>
      <c r="O19" s="80"/>
      <c r="P19" s="80"/>
      <c r="Q19" s="80"/>
    </row>
    <row r="20" spans="10:17" ht="15">
      <c r="J20" s="80"/>
      <c r="K20" s="80"/>
      <c r="L20" s="80"/>
      <c r="M20" s="80"/>
      <c r="N20" s="80"/>
      <c r="O20" s="80"/>
      <c r="P20" s="80"/>
      <c r="Q20" s="80"/>
    </row>
    <row r="21" spans="10:17" ht="15">
      <c r="J21" s="80"/>
      <c r="K21" s="80"/>
      <c r="L21" s="80"/>
      <c r="M21" s="80"/>
      <c r="N21" s="80"/>
      <c r="O21" s="80"/>
      <c r="P21" s="80"/>
      <c r="Q21" s="80"/>
    </row>
    <row r="22" spans="10:17" ht="15">
      <c r="J22" s="80"/>
      <c r="K22" s="80"/>
      <c r="L22" s="80"/>
      <c r="M22" s="80"/>
      <c r="N22" s="80"/>
      <c r="O22" s="80"/>
      <c r="P22" s="80"/>
      <c r="Q22" s="80"/>
    </row>
    <row r="23" spans="10:17" ht="15">
      <c r="J23" s="80"/>
      <c r="K23" s="80"/>
      <c r="L23" s="80"/>
      <c r="M23" s="80"/>
      <c r="N23" s="80"/>
      <c r="O23" s="80"/>
      <c r="P23" s="80"/>
      <c r="Q23" s="80"/>
    </row>
    <row r="24" spans="10:17" ht="15">
      <c r="J24" s="80"/>
      <c r="K24" s="80"/>
      <c r="L24" s="80"/>
      <c r="M24" s="80"/>
      <c r="N24" s="80"/>
      <c r="O24" s="80"/>
      <c r="P24" s="80"/>
      <c r="Q24" s="80"/>
    </row>
    <row r="25" spans="10:17" ht="15">
      <c r="J25" s="80"/>
      <c r="K25" s="80"/>
      <c r="L25" s="80"/>
      <c r="M25" s="80"/>
      <c r="N25" s="80"/>
      <c r="O25" s="80"/>
      <c r="P25" s="80"/>
      <c r="Q25" s="80"/>
    </row>
    <row r="26" spans="10:17" ht="15">
      <c r="J26" s="80"/>
      <c r="K26" s="80"/>
      <c r="L26" s="80"/>
      <c r="M26" s="80"/>
      <c r="N26" s="80"/>
      <c r="O26" s="80"/>
      <c r="P26" s="80"/>
      <c r="Q26" s="80"/>
    </row>
    <row r="27" spans="10:17" ht="15">
      <c r="J27" s="80"/>
      <c r="K27" s="80"/>
      <c r="L27" s="80"/>
      <c r="M27" s="80"/>
      <c r="N27" s="80"/>
      <c r="O27" s="80"/>
      <c r="P27" s="80"/>
      <c r="Q27" s="80"/>
    </row>
    <row r="28" spans="10:17" ht="15">
      <c r="J28" s="80"/>
      <c r="K28" s="80"/>
      <c r="L28" s="80"/>
      <c r="M28" s="80"/>
      <c r="N28" s="80"/>
      <c r="O28" s="80"/>
      <c r="P28" s="80"/>
      <c r="Q28" s="80"/>
    </row>
  </sheetData>
  <mergeCells count="1">
    <mergeCell ref="J8:Q2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F23B0-76D7-48D2-98BC-EA0B92446798}">
  <sheetPr>
    <tabColor rgb="FFFF0000"/>
  </sheetPr>
  <dimension ref="A1:V30"/>
  <sheetViews>
    <sheetView workbookViewId="0">
      <selection activeCell="O10" sqref="O10:V30"/>
    </sheetView>
  </sheetViews>
  <sheetFormatPr defaultColWidth="9.140625" defaultRowHeight="14.45"/>
  <cols>
    <col min="2" max="2" width="16.85546875" bestFit="1" customWidth="1"/>
    <col min="3" max="3" width="14.85546875" bestFit="1" customWidth="1"/>
  </cols>
  <sheetData>
    <row r="1" spans="1:22">
      <c r="A1" t="s">
        <v>0</v>
      </c>
      <c r="B1" t="s">
        <v>253</v>
      </c>
      <c r="C1" t="s">
        <v>63</v>
      </c>
      <c r="D1" t="s">
        <v>254</v>
      </c>
    </row>
    <row r="2" spans="1:22">
      <c r="A2">
        <v>2020</v>
      </c>
      <c r="B2" t="s">
        <v>255</v>
      </c>
      <c r="C2" t="s">
        <v>256</v>
      </c>
      <c r="D2" s="14">
        <v>65</v>
      </c>
    </row>
    <row r="3" spans="1:22">
      <c r="A3">
        <v>2020</v>
      </c>
      <c r="B3" t="s">
        <v>255</v>
      </c>
      <c r="C3" t="s">
        <v>257</v>
      </c>
      <c r="D3" s="14">
        <v>230</v>
      </c>
    </row>
    <row r="4" spans="1:22">
      <c r="A4">
        <v>2020</v>
      </c>
      <c r="B4" t="s">
        <v>255</v>
      </c>
      <c r="C4" t="s">
        <v>258</v>
      </c>
      <c r="D4" s="14">
        <v>4</v>
      </c>
    </row>
    <row r="5" spans="1:22">
      <c r="A5">
        <v>2020</v>
      </c>
      <c r="B5" t="s">
        <v>255</v>
      </c>
      <c r="C5" t="s">
        <v>259</v>
      </c>
      <c r="D5" s="14">
        <v>112</v>
      </c>
    </row>
    <row r="6" spans="1:22">
      <c r="A6">
        <v>2020</v>
      </c>
      <c r="B6" t="s">
        <v>255</v>
      </c>
      <c r="C6" t="s">
        <v>260</v>
      </c>
      <c r="D6" s="14">
        <v>74</v>
      </c>
    </row>
    <row r="7" spans="1:22">
      <c r="A7">
        <v>2020</v>
      </c>
      <c r="B7" t="s">
        <v>255</v>
      </c>
      <c r="C7" t="s">
        <v>261</v>
      </c>
      <c r="D7" s="14">
        <v>824</v>
      </c>
    </row>
    <row r="8" spans="1:22">
      <c r="A8">
        <v>2020</v>
      </c>
      <c r="B8" t="s">
        <v>255</v>
      </c>
      <c r="C8" t="s">
        <v>262</v>
      </c>
      <c r="D8" s="14">
        <v>29</v>
      </c>
    </row>
    <row r="9" spans="1:22">
      <c r="A9">
        <v>2020</v>
      </c>
      <c r="B9" t="s">
        <v>255</v>
      </c>
      <c r="C9" t="s">
        <v>263</v>
      </c>
      <c r="D9" s="14">
        <v>24</v>
      </c>
    </row>
    <row r="10" spans="1:22" ht="15">
      <c r="A10">
        <v>2020</v>
      </c>
      <c r="B10" t="s">
        <v>264</v>
      </c>
      <c r="C10" t="s">
        <v>257</v>
      </c>
      <c r="D10">
        <v>53</v>
      </c>
      <c r="O10" s="80" t="s">
        <v>249</v>
      </c>
      <c r="P10" s="80"/>
      <c r="Q10" s="80"/>
      <c r="R10" s="80"/>
      <c r="S10" s="80"/>
      <c r="T10" s="80"/>
      <c r="U10" s="80"/>
      <c r="V10" s="80"/>
    </row>
    <row r="11" spans="1:22" ht="15">
      <c r="A11">
        <v>2020</v>
      </c>
      <c r="B11" t="s">
        <v>264</v>
      </c>
      <c r="C11" t="s">
        <v>262</v>
      </c>
      <c r="D11">
        <v>5</v>
      </c>
      <c r="O11" s="80"/>
      <c r="P11" s="80"/>
      <c r="Q11" s="80"/>
      <c r="R11" s="80"/>
      <c r="S11" s="80"/>
      <c r="T11" s="80"/>
      <c r="U11" s="80"/>
      <c r="V11" s="80"/>
    </row>
    <row r="12" spans="1:22" ht="15">
      <c r="A12">
        <v>2020</v>
      </c>
      <c r="B12" t="s">
        <v>264</v>
      </c>
      <c r="C12" t="s">
        <v>265</v>
      </c>
      <c r="D12">
        <v>1</v>
      </c>
      <c r="O12" s="80"/>
      <c r="P12" s="80"/>
      <c r="Q12" s="80"/>
      <c r="R12" s="80"/>
      <c r="S12" s="80"/>
      <c r="T12" s="80"/>
      <c r="U12" s="80"/>
      <c r="V12" s="80"/>
    </row>
    <row r="13" spans="1:22" ht="15">
      <c r="A13">
        <v>2020</v>
      </c>
      <c r="B13" t="s">
        <v>264</v>
      </c>
      <c r="C13" t="s">
        <v>266</v>
      </c>
      <c r="D13">
        <v>16</v>
      </c>
      <c r="O13" s="80"/>
      <c r="P13" s="80"/>
      <c r="Q13" s="80"/>
      <c r="R13" s="80"/>
      <c r="S13" s="80"/>
      <c r="T13" s="80"/>
      <c r="U13" s="80"/>
      <c r="V13" s="80"/>
    </row>
    <row r="14" spans="1:22" ht="15">
      <c r="A14">
        <v>2020</v>
      </c>
      <c r="B14" t="s">
        <v>264</v>
      </c>
      <c r="C14" t="s">
        <v>267</v>
      </c>
      <c r="D14">
        <v>2</v>
      </c>
      <c r="O14" s="80"/>
      <c r="P14" s="80"/>
      <c r="Q14" s="80"/>
      <c r="R14" s="80"/>
      <c r="S14" s="80"/>
      <c r="T14" s="80"/>
      <c r="U14" s="80"/>
      <c r="V14" s="80"/>
    </row>
    <row r="15" spans="1:22" ht="15">
      <c r="A15">
        <v>2021</v>
      </c>
      <c r="B15" t="s">
        <v>255</v>
      </c>
      <c r="C15" t="s">
        <v>256</v>
      </c>
      <c r="D15" s="14">
        <v>106</v>
      </c>
      <c r="O15" s="80"/>
      <c r="P15" s="80"/>
      <c r="Q15" s="80"/>
      <c r="R15" s="80"/>
      <c r="S15" s="80"/>
      <c r="T15" s="80"/>
      <c r="U15" s="80"/>
      <c r="V15" s="80"/>
    </row>
    <row r="16" spans="1:22" ht="15">
      <c r="A16">
        <v>2021</v>
      </c>
      <c r="B16" t="s">
        <v>255</v>
      </c>
      <c r="C16" t="s">
        <v>257</v>
      </c>
      <c r="D16" s="14">
        <v>126</v>
      </c>
      <c r="O16" s="80"/>
      <c r="P16" s="80"/>
      <c r="Q16" s="80"/>
      <c r="R16" s="80"/>
      <c r="S16" s="80"/>
      <c r="T16" s="80"/>
      <c r="U16" s="80"/>
      <c r="V16" s="80"/>
    </row>
    <row r="17" spans="1:22" ht="15">
      <c r="A17">
        <v>2021</v>
      </c>
      <c r="B17" t="s">
        <v>255</v>
      </c>
      <c r="C17" t="s">
        <v>258</v>
      </c>
      <c r="D17" s="14">
        <v>4</v>
      </c>
      <c r="O17" s="80"/>
      <c r="P17" s="80"/>
      <c r="Q17" s="80"/>
      <c r="R17" s="80"/>
      <c r="S17" s="80"/>
      <c r="T17" s="80"/>
      <c r="U17" s="80"/>
      <c r="V17" s="80"/>
    </row>
    <row r="18" spans="1:22" ht="15">
      <c r="A18">
        <v>2021</v>
      </c>
      <c r="B18" t="s">
        <v>255</v>
      </c>
      <c r="C18" t="s">
        <v>259</v>
      </c>
      <c r="D18" s="14">
        <v>119</v>
      </c>
      <c r="O18" s="80"/>
      <c r="P18" s="80"/>
      <c r="Q18" s="80"/>
      <c r="R18" s="80"/>
      <c r="S18" s="80"/>
      <c r="T18" s="80"/>
      <c r="U18" s="80"/>
      <c r="V18" s="80"/>
    </row>
    <row r="19" spans="1:22" ht="15">
      <c r="A19">
        <v>2021</v>
      </c>
      <c r="B19" t="s">
        <v>255</v>
      </c>
      <c r="C19" t="s">
        <v>260</v>
      </c>
      <c r="D19" s="14">
        <v>89</v>
      </c>
      <c r="O19" s="80"/>
      <c r="P19" s="80"/>
      <c r="Q19" s="80"/>
      <c r="R19" s="80"/>
      <c r="S19" s="80"/>
      <c r="T19" s="80"/>
      <c r="U19" s="80"/>
      <c r="V19" s="80"/>
    </row>
    <row r="20" spans="1:22" ht="15">
      <c r="A20">
        <v>2021</v>
      </c>
      <c r="B20" t="s">
        <v>255</v>
      </c>
      <c r="C20" t="s">
        <v>261</v>
      </c>
      <c r="D20" s="14">
        <v>1482</v>
      </c>
      <c r="O20" s="80"/>
      <c r="P20" s="80"/>
      <c r="Q20" s="80"/>
      <c r="R20" s="80"/>
      <c r="S20" s="80"/>
      <c r="T20" s="80"/>
      <c r="U20" s="80"/>
      <c r="V20" s="80"/>
    </row>
    <row r="21" spans="1:22" ht="15">
      <c r="A21">
        <v>2021</v>
      </c>
      <c r="B21" t="s">
        <v>255</v>
      </c>
      <c r="C21" t="s">
        <v>262</v>
      </c>
      <c r="D21" s="14">
        <v>9</v>
      </c>
      <c r="O21" s="80"/>
      <c r="P21" s="80"/>
      <c r="Q21" s="80"/>
      <c r="R21" s="80"/>
      <c r="S21" s="80"/>
      <c r="T21" s="80"/>
      <c r="U21" s="80"/>
      <c r="V21" s="80"/>
    </row>
    <row r="22" spans="1:22" ht="15">
      <c r="A22">
        <v>2021</v>
      </c>
      <c r="B22" t="s">
        <v>255</v>
      </c>
      <c r="C22" t="s">
        <v>263</v>
      </c>
      <c r="D22" s="14">
        <v>32</v>
      </c>
      <c r="O22" s="80"/>
      <c r="P22" s="80"/>
      <c r="Q22" s="80"/>
      <c r="R22" s="80"/>
      <c r="S22" s="80"/>
      <c r="T22" s="80"/>
      <c r="U22" s="80"/>
      <c r="V22" s="80"/>
    </row>
    <row r="23" spans="1:22" ht="15">
      <c r="A23">
        <v>2021</v>
      </c>
      <c r="B23" t="s">
        <v>264</v>
      </c>
      <c r="C23" t="s">
        <v>257</v>
      </c>
      <c r="D23">
        <v>86</v>
      </c>
      <c r="O23" s="80"/>
      <c r="P23" s="80"/>
      <c r="Q23" s="80"/>
      <c r="R23" s="80"/>
      <c r="S23" s="80"/>
      <c r="T23" s="80"/>
      <c r="U23" s="80"/>
      <c r="V23" s="80"/>
    </row>
    <row r="24" spans="1:22" ht="15">
      <c r="A24">
        <v>2021</v>
      </c>
      <c r="B24" t="s">
        <v>264</v>
      </c>
      <c r="C24" t="s">
        <v>262</v>
      </c>
      <c r="D24">
        <v>0</v>
      </c>
      <c r="O24" s="80"/>
      <c r="P24" s="80"/>
      <c r="Q24" s="80"/>
      <c r="R24" s="80"/>
      <c r="S24" s="80"/>
      <c r="T24" s="80"/>
      <c r="U24" s="80"/>
      <c r="V24" s="80"/>
    </row>
    <row r="25" spans="1:22" ht="15">
      <c r="A25">
        <v>2021</v>
      </c>
      <c r="B25" t="s">
        <v>264</v>
      </c>
      <c r="C25" t="s">
        <v>265</v>
      </c>
      <c r="D25">
        <v>3</v>
      </c>
      <c r="O25" s="80"/>
      <c r="P25" s="80"/>
      <c r="Q25" s="80"/>
      <c r="R25" s="80"/>
      <c r="S25" s="80"/>
      <c r="T25" s="80"/>
      <c r="U25" s="80"/>
      <c r="V25" s="80"/>
    </row>
    <row r="26" spans="1:22" ht="15">
      <c r="A26">
        <v>2021</v>
      </c>
      <c r="B26" t="s">
        <v>264</v>
      </c>
      <c r="C26" t="s">
        <v>266</v>
      </c>
      <c r="D26">
        <v>7</v>
      </c>
      <c r="O26" s="80"/>
      <c r="P26" s="80"/>
      <c r="Q26" s="80"/>
      <c r="R26" s="80"/>
      <c r="S26" s="80"/>
      <c r="T26" s="80"/>
      <c r="U26" s="80"/>
      <c r="V26" s="80"/>
    </row>
    <row r="27" spans="1:22" ht="15">
      <c r="A27">
        <v>2021</v>
      </c>
      <c r="B27" t="s">
        <v>264</v>
      </c>
      <c r="C27" t="s">
        <v>267</v>
      </c>
      <c r="D27">
        <v>4</v>
      </c>
      <c r="O27" s="80"/>
      <c r="P27" s="80"/>
      <c r="Q27" s="80"/>
      <c r="R27" s="80"/>
      <c r="S27" s="80"/>
      <c r="T27" s="80"/>
      <c r="U27" s="80"/>
      <c r="V27" s="80"/>
    </row>
    <row r="28" spans="1:22" ht="15">
      <c r="O28" s="80"/>
      <c r="P28" s="80"/>
      <c r="Q28" s="80"/>
      <c r="R28" s="80"/>
      <c r="S28" s="80"/>
      <c r="T28" s="80"/>
      <c r="U28" s="80"/>
      <c r="V28" s="80"/>
    </row>
    <row r="29" spans="1:22" ht="15">
      <c r="O29" s="80"/>
      <c r="P29" s="80"/>
      <c r="Q29" s="80"/>
      <c r="R29" s="80"/>
      <c r="S29" s="80"/>
      <c r="T29" s="80"/>
      <c r="U29" s="80"/>
      <c r="V29" s="80"/>
    </row>
    <row r="30" spans="1:22" ht="15">
      <c r="O30" s="80"/>
      <c r="P30" s="80"/>
      <c r="Q30" s="80"/>
      <c r="R30" s="80"/>
      <c r="S30" s="80"/>
      <c r="T30" s="80"/>
      <c r="U30" s="80"/>
      <c r="V30" s="80"/>
    </row>
  </sheetData>
  <mergeCells count="1">
    <mergeCell ref="O10:V30"/>
  </mergeCells>
  <pageMargins left="0.7" right="0.7" top="0.75" bottom="0.75" header="0.3" footer="0.3"/>
  <pageSetup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01DA4-8295-47E9-A775-EB991E1B8AD0}">
  <sheetPr>
    <tabColor rgb="FFFF0000"/>
  </sheetPr>
  <dimension ref="A1:U101"/>
  <sheetViews>
    <sheetView workbookViewId="0">
      <selection activeCell="N11" sqref="N11:U31"/>
    </sheetView>
  </sheetViews>
  <sheetFormatPr defaultRowHeight="15"/>
  <cols>
    <col min="2" max="2" width="20.42578125" bestFit="1" customWidth="1"/>
    <col min="3" max="3" width="20.42578125" customWidth="1"/>
    <col min="5" max="5" width="15.42578125" bestFit="1" customWidth="1"/>
    <col min="6" max="6" width="15.140625" bestFit="1" customWidth="1"/>
    <col min="7" max="7" width="14.7109375" bestFit="1" customWidth="1"/>
    <col min="8" max="8" width="8" bestFit="1" customWidth="1"/>
  </cols>
  <sheetData>
    <row r="1" spans="1:21" ht="14.45">
      <c r="A1" t="s">
        <v>0</v>
      </c>
      <c r="B1" t="s">
        <v>268</v>
      </c>
      <c r="C1" t="s">
        <v>63</v>
      </c>
      <c r="D1" t="s">
        <v>269</v>
      </c>
    </row>
    <row r="2" spans="1:21" ht="14.45">
      <c r="A2">
        <v>2022</v>
      </c>
      <c r="B2" t="s">
        <v>270</v>
      </c>
      <c r="C2" t="s">
        <v>271</v>
      </c>
      <c r="D2">
        <v>480.42</v>
      </c>
    </row>
    <row r="3" spans="1:21" ht="14.45">
      <c r="A3">
        <v>2022</v>
      </c>
      <c r="B3" t="s">
        <v>272</v>
      </c>
      <c r="C3" t="s">
        <v>271</v>
      </c>
      <c r="D3">
        <v>11382.86</v>
      </c>
    </row>
    <row r="4" spans="1:21" ht="14.45">
      <c r="A4">
        <v>2022</v>
      </c>
      <c r="B4" t="s">
        <v>273</v>
      </c>
      <c r="C4" t="s">
        <v>271</v>
      </c>
      <c r="D4">
        <v>150</v>
      </c>
    </row>
    <row r="5" spans="1:21" ht="14.45">
      <c r="A5">
        <v>2022</v>
      </c>
      <c r="B5" t="s">
        <v>274</v>
      </c>
      <c r="C5" t="s">
        <v>271</v>
      </c>
      <c r="D5">
        <v>2328</v>
      </c>
    </row>
    <row r="6" spans="1:21" ht="14.45">
      <c r="A6">
        <v>2022</v>
      </c>
      <c r="B6" t="s">
        <v>275</v>
      </c>
      <c r="C6" t="s">
        <v>271</v>
      </c>
      <c r="D6">
        <v>150</v>
      </c>
    </row>
    <row r="7" spans="1:21" ht="14.45">
      <c r="A7">
        <v>2022</v>
      </c>
      <c r="B7" t="s">
        <v>276</v>
      </c>
      <c r="C7" t="s">
        <v>271</v>
      </c>
      <c r="D7">
        <v>150</v>
      </c>
    </row>
    <row r="8" spans="1:21" ht="14.45">
      <c r="A8">
        <v>2022</v>
      </c>
      <c r="B8" t="s">
        <v>277</v>
      </c>
      <c r="C8" t="s">
        <v>271</v>
      </c>
      <c r="D8">
        <v>150</v>
      </c>
    </row>
    <row r="9" spans="1:21" ht="14.45">
      <c r="A9">
        <v>2022</v>
      </c>
      <c r="B9" t="s">
        <v>278</v>
      </c>
      <c r="C9" t="s">
        <v>271</v>
      </c>
      <c r="D9">
        <v>1750</v>
      </c>
    </row>
    <row r="10" spans="1:21" ht="14.45">
      <c r="A10">
        <v>2022</v>
      </c>
      <c r="B10" t="s">
        <v>279</v>
      </c>
      <c r="C10" t="s">
        <v>271</v>
      </c>
      <c r="D10">
        <v>11126.01</v>
      </c>
    </row>
    <row r="11" spans="1:21">
      <c r="A11">
        <v>2022</v>
      </c>
      <c r="B11" t="s">
        <v>280</v>
      </c>
      <c r="C11" t="s">
        <v>271</v>
      </c>
      <c r="D11">
        <v>150</v>
      </c>
      <c r="N11" s="80" t="s">
        <v>249</v>
      </c>
      <c r="O11" s="80"/>
      <c r="P11" s="80"/>
      <c r="Q11" s="80"/>
      <c r="R11" s="80"/>
      <c r="S11" s="80"/>
      <c r="T11" s="80"/>
      <c r="U11" s="80"/>
    </row>
    <row r="12" spans="1:21">
      <c r="A12">
        <v>2022</v>
      </c>
      <c r="B12" t="s">
        <v>281</v>
      </c>
      <c r="C12" t="s">
        <v>271</v>
      </c>
      <c r="D12">
        <v>150</v>
      </c>
      <c r="N12" s="80"/>
      <c r="O12" s="80"/>
      <c r="P12" s="80"/>
      <c r="Q12" s="80"/>
      <c r="R12" s="80"/>
      <c r="S12" s="80"/>
      <c r="T12" s="80"/>
      <c r="U12" s="80"/>
    </row>
    <row r="13" spans="1:21">
      <c r="A13">
        <v>2022</v>
      </c>
      <c r="B13" t="s">
        <v>282</v>
      </c>
      <c r="C13" t="s">
        <v>271</v>
      </c>
      <c r="D13">
        <v>12215</v>
      </c>
      <c r="N13" s="80"/>
      <c r="O13" s="80"/>
      <c r="P13" s="80"/>
      <c r="Q13" s="80"/>
      <c r="R13" s="80"/>
      <c r="S13" s="80"/>
      <c r="T13" s="80"/>
      <c r="U13" s="80"/>
    </row>
    <row r="14" spans="1:21">
      <c r="A14">
        <v>2022</v>
      </c>
      <c r="B14" t="s">
        <v>283</v>
      </c>
      <c r="C14" t="s">
        <v>271</v>
      </c>
      <c r="D14">
        <v>500</v>
      </c>
      <c r="N14" s="80"/>
      <c r="O14" s="80"/>
      <c r="P14" s="80"/>
      <c r="Q14" s="80"/>
      <c r="R14" s="80"/>
      <c r="S14" s="80"/>
      <c r="T14" s="80"/>
      <c r="U14" s="80"/>
    </row>
    <row r="15" spans="1:21">
      <c r="A15">
        <v>2022</v>
      </c>
      <c r="B15" t="s">
        <v>284</v>
      </c>
      <c r="C15" t="s">
        <v>271</v>
      </c>
      <c r="D15">
        <v>15307.91</v>
      </c>
      <c r="N15" s="80"/>
      <c r="O15" s="80"/>
      <c r="P15" s="80"/>
      <c r="Q15" s="80"/>
      <c r="R15" s="80"/>
      <c r="S15" s="80"/>
      <c r="T15" s="80"/>
      <c r="U15" s="80"/>
    </row>
    <row r="16" spans="1:21">
      <c r="A16">
        <v>2022</v>
      </c>
      <c r="B16" t="s">
        <v>285</v>
      </c>
      <c r="C16" t="s">
        <v>271</v>
      </c>
      <c r="D16">
        <v>440</v>
      </c>
      <c r="N16" s="80"/>
      <c r="O16" s="80"/>
      <c r="P16" s="80"/>
      <c r="Q16" s="80"/>
      <c r="R16" s="80"/>
      <c r="S16" s="80"/>
      <c r="T16" s="80"/>
      <c r="U16" s="80"/>
    </row>
    <row r="17" spans="1:21">
      <c r="A17">
        <v>2022</v>
      </c>
      <c r="B17" t="s">
        <v>286</v>
      </c>
      <c r="C17" t="s">
        <v>271</v>
      </c>
      <c r="D17">
        <v>1650</v>
      </c>
      <c r="N17" s="80"/>
      <c r="O17" s="80"/>
      <c r="P17" s="80"/>
      <c r="Q17" s="80"/>
      <c r="R17" s="80"/>
      <c r="S17" s="80"/>
      <c r="T17" s="80"/>
      <c r="U17" s="80"/>
    </row>
    <row r="18" spans="1:21">
      <c r="A18">
        <v>2022</v>
      </c>
      <c r="B18" t="s">
        <v>287</v>
      </c>
      <c r="C18" t="s">
        <v>271</v>
      </c>
      <c r="D18">
        <v>90184.06</v>
      </c>
      <c r="N18" s="80"/>
      <c r="O18" s="80"/>
      <c r="P18" s="80"/>
      <c r="Q18" s="80"/>
      <c r="R18" s="80"/>
      <c r="S18" s="80"/>
      <c r="T18" s="80"/>
      <c r="U18" s="80"/>
    </row>
    <row r="19" spans="1:21">
      <c r="A19">
        <v>2022</v>
      </c>
      <c r="B19" t="s">
        <v>288</v>
      </c>
      <c r="C19" t="s">
        <v>271</v>
      </c>
      <c r="D19">
        <v>7332.13</v>
      </c>
      <c r="N19" s="80"/>
      <c r="O19" s="80"/>
      <c r="P19" s="80"/>
      <c r="Q19" s="80"/>
      <c r="R19" s="80"/>
      <c r="S19" s="80"/>
      <c r="T19" s="80"/>
      <c r="U19" s="80"/>
    </row>
    <row r="20" spans="1:21">
      <c r="A20">
        <v>2022</v>
      </c>
      <c r="B20" t="s">
        <v>289</v>
      </c>
      <c r="C20" t="s">
        <v>271</v>
      </c>
      <c r="D20">
        <v>10680.63</v>
      </c>
      <c r="N20" s="80"/>
      <c r="O20" s="80"/>
      <c r="P20" s="80"/>
      <c r="Q20" s="80"/>
      <c r="R20" s="80"/>
      <c r="S20" s="80"/>
      <c r="T20" s="80"/>
      <c r="U20" s="80"/>
    </row>
    <row r="21" spans="1:21">
      <c r="A21">
        <v>2022</v>
      </c>
      <c r="B21" t="s">
        <v>290</v>
      </c>
      <c r="C21" t="s">
        <v>271</v>
      </c>
      <c r="D21">
        <v>150</v>
      </c>
      <c r="N21" s="80"/>
      <c r="O21" s="80"/>
      <c r="P21" s="80"/>
      <c r="Q21" s="80"/>
      <c r="R21" s="80"/>
      <c r="S21" s="80"/>
      <c r="T21" s="80"/>
      <c r="U21" s="80"/>
    </row>
    <row r="22" spans="1:21">
      <c r="A22">
        <v>2022</v>
      </c>
      <c r="B22" t="s">
        <v>270</v>
      </c>
      <c r="C22" t="s">
        <v>291</v>
      </c>
      <c r="D22">
        <v>0</v>
      </c>
      <c r="N22" s="80"/>
      <c r="O22" s="80"/>
      <c r="P22" s="80"/>
      <c r="Q22" s="80"/>
      <c r="R22" s="80"/>
      <c r="S22" s="80"/>
      <c r="T22" s="80"/>
      <c r="U22" s="80"/>
    </row>
    <row r="23" spans="1:21">
      <c r="A23">
        <v>2022</v>
      </c>
      <c r="B23" t="s">
        <v>272</v>
      </c>
      <c r="C23" t="s">
        <v>291</v>
      </c>
      <c r="D23">
        <v>0</v>
      </c>
      <c r="N23" s="80"/>
      <c r="O23" s="80"/>
      <c r="P23" s="80"/>
      <c r="Q23" s="80"/>
      <c r="R23" s="80"/>
      <c r="S23" s="80"/>
      <c r="T23" s="80"/>
      <c r="U23" s="80"/>
    </row>
    <row r="24" spans="1:21">
      <c r="A24">
        <v>2022</v>
      </c>
      <c r="B24" t="s">
        <v>273</v>
      </c>
      <c r="C24" t="s">
        <v>291</v>
      </c>
      <c r="D24">
        <v>0</v>
      </c>
      <c r="N24" s="80"/>
      <c r="O24" s="80"/>
      <c r="P24" s="80"/>
      <c r="Q24" s="80"/>
      <c r="R24" s="80"/>
      <c r="S24" s="80"/>
      <c r="T24" s="80"/>
      <c r="U24" s="80"/>
    </row>
    <row r="25" spans="1:21">
      <c r="A25">
        <v>2022</v>
      </c>
      <c r="B25" t="s">
        <v>274</v>
      </c>
      <c r="C25" t="s">
        <v>291</v>
      </c>
      <c r="D25">
        <v>2178</v>
      </c>
      <c r="N25" s="80"/>
      <c r="O25" s="80"/>
      <c r="P25" s="80"/>
      <c r="Q25" s="80"/>
      <c r="R25" s="80"/>
      <c r="S25" s="80"/>
      <c r="T25" s="80"/>
      <c r="U25" s="80"/>
    </row>
    <row r="26" spans="1:21">
      <c r="A26">
        <v>2022</v>
      </c>
      <c r="B26" t="s">
        <v>275</v>
      </c>
      <c r="C26" t="s">
        <v>291</v>
      </c>
      <c r="D26">
        <v>0</v>
      </c>
      <c r="N26" s="80"/>
      <c r="O26" s="80"/>
      <c r="P26" s="80"/>
      <c r="Q26" s="80"/>
      <c r="R26" s="80"/>
      <c r="S26" s="80"/>
      <c r="T26" s="80"/>
      <c r="U26" s="80"/>
    </row>
    <row r="27" spans="1:21">
      <c r="A27">
        <v>2022</v>
      </c>
      <c r="B27" t="s">
        <v>276</v>
      </c>
      <c r="C27" t="s">
        <v>291</v>
      </c>
      <c r="D27">
        <v>0</v>
      </c>
      <c r="N27" s="80"/>
      <c r="O27" s="80"/>
      <c r="P27" s="80"/>
      <c r="Q27" s="80"/>
      <c r="R27" s="80"/>
      <c r="S27" s="80"/>
      <c r="T27" s="80"/>
      <c r="U27" s="80"/>
    </row>
    <row r="28" spans="1:21">
      <c r="A28">
        <v>2022</v>
      </c>
      <c r="B28" t="s">
        <v>277</v>
      </c>
      <c r="C28" t="s">
        <v>291</v>
      </c>
      <c r="D28">
        <v>0</v>
      </c>
      <c r="N28" s="80"/>
      <c r="O28" s="80"/>
      <c r="P28" s="80"/>
      <c r="Q28" s="80"/>
      <c r="R28" s="80"/>
      <c r="S28" s="80"/>
      <c r="T28" s="80"/>
      <c r="U28" s="80"/>
    </row>
    <row r="29" spans="1:21">
      <c r="A29">
        <v>2022</v>
      </c>
      <c r="B29" t="s">
        <v>278</v>
      </c>
      <c r="C29" t="s">
        <v>291</v>
      </c>
      <c r="D29">
        <v>0</v>
      </c>
      <c r="N29" s="80"/>
      <c r="O29" s="80"/>
      <c r="P29" s="80"/>
      <c r="Q29" s="80"/>
      <c r="R29" s="80"/>
      <c r="S29" s="80"/>
      <c r="T29" s="80"/>
      <c r="U29" s="80"/>
    </row>
    <row r="30" spans="1:21">
      <c r="A30">
        <v>2022</v>
      </c>
      <c r="B30" t="s">
        <v>279</v>
      </c>
      <c r="C30" t="s">
        <v>291</v>
      </c>
      <c r="D30">
        <v>0</v>
      </c>
      <c r="N30" s="80"/>
      <c r="O30" s="80"/>
      <c r="P30" s="80"/>
      <c r="Q30" s="80"/>
      <c r="R30" s="80"/>
      <c r="S30" s="80"/>
      <c r="T30" s="80"/>
      <c r="U30" s="80"/>
    </row>
    <row r="31" spans="1:21">
      <c r="A31">
        <v>2022</v>
      </c>
      <c r="B31" t="s">
        <v>280</v>
      </c>
      <c r="C31" t="s">
        <v>291</v>
      </c>
      <c r="D31">
        <v>0</v>
      </c>
      <c r="N31" s="80"/>
      <c r="O31" s="80"/>
      <c r="P31" s="80"/>
      <c r="Q31" s="80"/>
      <c r="R31" s="80"/>
      <c r="S31" s="80"/>
      <c r="T31" s="80"/>
      <c r="U31" s="80"/>
    </row>
    <row r="32" spans="1:21" ht="14.45">
      <c r="A32">
        <v>2022</v>
      </c>
      <c r="B32" t="s">
        <v>281</v>
      </c>
      <c r="C32" t="s">
        <v>291</v>
      </c>
      <c r="D32">
        <v>0</v>
      </c>
    </row>
    <row r="33" spans="1:4" ht="14.45">
      <c r="A33">
        <v>2022</v>
      </c>
      <c r="B33" t="s">
        <v>282</v>
      </c>
      <c r="C33" t="s">
        <v>291</v>
      </c>
      <c r="D33">
        <v>12065</v>
      </c>
    </row>
    <row r="34" spans="1:4" ht="14.45">
      <c r="A34">
        <v>2022</v>
      </c>
      <c r="B34" t="s">
        <v>283</v>
      </c>
      <c r="C34" t="s">
        <v>291</v>
      </c>
      <c r="D34">
        <v>0</v>
      </c>
    </row>
    <row r="35" spans="1:4" ht="14.45">
      <c r="A35">
        <v>2022</v>
      </c>
      <c r="B35" t="s">
        <v>284</v>
      </c>
      <c r="C35" t="s">
        <v>291</v>
      </c>
      <c r="D35">
        <v>0</v>
      </c>
    </row>
    <row r="36" spans="1:4" ht="14.45">
      <c r="A36">
        <v>2022</v>
      </c>
      <c r="B36" t="s">
        <v>285</v>
      </c>
      <c r="C36" t="s">
        <v>291</v>
      </c>
      <c r="D36">
        <v>0</v>
      </c>
    </row>
    <row r="37" spans="1:4" ht="14.45">
      <c r="A37">
        <v>2022</v>
      </c>
      <c r="B37" t="s">
        <v>286</v>
      </c>
      <c r="C37" t="s">
        <v>291</v>
      </c>
      <c r="D37">
        <v>0</v>
      </c>
    </row>
    <row r="38" spans="1:4" ht="14.45">
      <c r="A38">
        <v>2022</v>
      </c>
      <c r="B38" t="s">
        <v>287</v>
      </c>
      <c r="C38" t="s">
        <v>291</v>
      </c>
      <c r="D38">
        <v>78180.28</v>
      </c>
    </row>
    <row r="39" spans="1:4" ht="14.45">
      <c r="A39">
        <v>2022</v>
      </c>
      <c r="B39" t="s">
        <v>288</v>
      </c>
      <c r="C39" t="s">
        <v>291</v>
      </c>
      <c r="D39">
        <v>0</v>
      </c>
    </row>
    <row r="40" spans="1:4" ht="14.45">
      <c r="A40">
        <v>2022</v>
      </c>
      <c r="B40" t="s">
        <v>289</v>
      </c>
      <c r="C40" t="s">
        <v>291</v>
      </c>
      <c r="D40">
        <v>0</v>
      </c>
    </row>
    <row r="41" spans="1:4" ht="14.45">
      <c r="A41">
        <v>2022</v>
      </c>
      <c r="B41" t="s">
        <v>290</v>
      </c>
      <c r="C41" t="s">
        <v>291</v>
      </c>
      <c r="D41">
        <v>0</v>
      </c>
    </row>
    <row r="42" spans="1:4" ht="14.45">
      <c r="A42">
        <v>2022</v>
      </c>
      <c r="B42" t="s">
        <v>270</v>
      </c>
      <c r="C42" t="s">
        <v>292</v>
      </c>
      <c r="D42">
        <v>0</v>
      </c>
    </row>
    <row r="43" spans="1:4" ht="14.45">
      <c r="A43">
        <v>2022</v>
      </c>
      <c r="B43" t="s">
        <v>272</v>
      </c>
      <c r="C43" t="s">
        <v>292</v>
      </c>
      <c r="D43">
        <v>5226.5</v>
      </c>
    </row>
    <row r="44" spans="1:4" ht="14.45">
      <c r="A44">
        <v>2022</v>
      </c>
      <c r="B44" t="s">
        <v>273</v>
      </c>
      <c r="C44" t="s">
        <v>292</v>
      </c>
      <c r="D44">
        <v>150</v>
      </c>
    </row>
    <row r="45" spans="1:4" ht="14.45">
      <c r="A45">
        <v>2022</v>
      </c>
      <c r="B45" t="s">
        <v>274</v>
      </c>
      <c r="C45" t="s">
        <v>292</v>
      </c>
      <c r="D45">
        <v>150</v>
      </c>
    </row>
    <row r="46" spans="1:4" ht="14.45">
      <c r="A46">
        <v>2022</v>
      </c>
      <c r="B46" t="s">
        <v>275</v>
      </c>
      <c r="C46" t="s">
        <v>292</v>
      </c>
      <c r="D46">
        <v>150</v>
      </c>
    </row>
    <row r="47" spans="1:4" ht="14.45">
      <c r="A47">
        <v>2022</v>
      </c>
      <c r="B47" t="s">
        <v>276</v>
      </c>
      <c r="C47" t="s">
        <v>292</v>
      </c>
      <c r="D47">
        <v>150</v>
      </c>
    </row>
    <row r="48" spans="1:4" ht="14.45">
      <c r="A48">
        <v>2022</v>
      </c>
      <c r="B48" t="s">
        <v>277</v>
      </c>
      <c r="C48" t="s">
        <v>292</v>
      </c>
      <c r="D48">
        <v>150</v>
      </c>
    </row>
    <row r="49" spans="1:4" ht="14.45">
      <c r="A49">
        <v>2022</v>
      </c>
      <c r="B49" t="s">
        <v>278</v>
      </c>
      <c r="C49" t="s">
        <v>292</v>
      </c>
      <c r="D49">
        <v>1750</v>
      </c>
    </row>
    <row r="50" spans="1:4" ht="14.45">
      <c r="A50">
        <v>2022</v>
      </c>
      <c r="B50" t="s">
        <v>279</v>
      </c>
      <c r="C50" t="s">
        <v>292</v>
      </c>
      <c r="D50">
        <v>0</v>
      </c>
    </row>
    <row r="51" spans="1:4" ht="14.45">
      <c r="A51">
        <v>2022</v>
      </c>
      <c r="B51" t="s">
        <v>280</v>
      </c>
      <c r="C51" t="s">
        <v>292</v>
      </c>
      <c r="D51">
        <v>150</v>
      </c>
    </row>
    <row r="52" spans="1:4" ht="14.45">
      <c r="A52">
        <v>2022</v>
      </c>
      <c r="B52" t="s">
        <v>281</v>
      </c>
      <c r="C52" t="s">
        <v>292</v>
      </c>
      <c r="D52">
        <v>150</v>
      </c>
    </row>
    <row r="53" spans="1:4" ht="14.45">
      <c r="A53">
        <v>2022</v>
      </c>
      <c r="B53" t="s">
        <v>282</v>
      </c>
      <c r="C53" t="s">
        <v>292</v>
      </c>
      <c r="D53">
        <v>150</v>
      </c>
    </row>
    <row r="54" spans="1:4" ht="14.45">
      <c r="A54">
        <v>2022</v>
      </c>
      <c r="B54" t="s">
        <v>283</v>
      </c>
      <c r="C54" t="s">
        <v>292</v>
      </c>
      <c r="D54">
        <v>500</v>
      </c>
    </row>
    <row r="55" spans="1:4" ht="14.45">
      <c r="A55">
        <v>2022</v>
      </c>
      <c r="B55" t="s">
        <v>284</v>
      </c>
      <c r="C55" t="s">
        <v>292</v>
      </c>
      <c r="D55">
        <v>4500</v>
      </c>
    </row>
    <row r="56" spans="1:4" ht="14.45">
      <c r="A56">
        <v>2022</v>
      </c>
      <c r="B56" t="s">
        <v>285</v>
      </c>
      <c r="C56" t="s">
        <v>292</v>
      </c>
      <c r="D56">
        <v>0</v>
      </c>
    </row>
    <row r="57" spans="1:4" ht="14.45">
      <c r="A57">
        <v>2022</v>
      </c>
      <c r="B57" t="s">
        <v>286</v>
      </c>
      <c r="C57" t="s">
        <v>292</v>
      </c>
      <c r="D57">
        <v>1650</v>
      </c>
    </row>
    <row r="58" spans="1:4" ht="14.45">
      <c r="A58">
        <v>2022</v>
      </c>
      <c r="B58" t="s">
        <v>287</v>
      </c>
      <c r="C58" t="s">
        <v>292</v>
      </c>
      <c r="D58">
        <v>4884.37</v>
      </c>
    </row>
    <row r="59" spans="1:4" ht="14.45">
      <c r="A59">
        <v>2022</v>
      </c>
      <c r="B59" t="s">
        <v>288</v>
      </c>
      <c r="C59" t="s">
        <v>292</v>
      </c>
      <c r="D59">
        <v>7332.13</v>
      </c>
    </row>
    <row r="60" spans="1:4" ht="14.45">
      <c r="A60">
        <v>2022</v>
      </c>
      <c r="B60" t="s">
        <v>289</v>
      </c>
      <c r="C60" t="s">
        <v>292</v>
      </c>
      <c r="D60">
        <v>5478.4</v>
      </c>
    </row>
    <row r="61" spans="1:4" ht="14.45">
      <c r="A61">
        <v>2022</v>
      </c>
      <c r="B61" t="s">
        <v>290</v>
      </c>
      <c r="C61" t="s">
        <v>292</v>
      </c>
      <c r="D61">
        <v>150</v>
      </c>
    </row>
    <row r="62" spans="1:4" ht="14.45">
      <c r="A62">
        <v>2022</v>
      </c>
      <c r="B62" t="s">
        <v>270</v>
      </c>
      <c r="C62" t="s">
        <v>293</v>
      </c>
      <c r="D62">
        <v>480.42</v>
      </c>
    </row>
    <row r="63" spans="1:4" ht="14.45">
      <c r="A63">
        <v>2022</v>
      </c>
      <c r="B63" t="s">
        <v>272</v>
      </c>
      <c r="C63" t="s">
        <v>293</v>
      </c>
      <c r="D63">
        <v>2503.86</v>
      </c>
    </row>
    <row r="64" spans="1:4" ht="14.45">
      <c r="A64">
        <v>2022</v>
      </c>
      <c r="B64" t="s">
        <v>273</v>
      </c>
      <c r="C64" t="s">
        <v>293</v>
      </c>
      <c r="D64">
        <v>0</v>
      </c>
    </row>
    <row r="65" spans="1:4" ht="14.45">
      <c r="A65">
        <v>2022</v>
      </c>
      <c r="B65" t="s">
        <v>274</v>
      </c>
      <c r="C65" t="s">
        <v>293</v>
      </c>
      <c r="D65">
        <v>0</v>
      </c>
    </row>
    <row r="66" spans="1:4" ht="14.45">
      <c r="A66">
        <v>2022</v>
      </c>
      <c r="B66" t="s">
        <v>275</v>
      </c>
      <c r="C66" t="s">
        <v>293</v>
      </c>
      <c r="D66">
        <v>0</v>
      </c>
    </row>
    <row r="67" spans="1:4" ht="14.45">
      <c r="A67">
        <v>2022</v>
      </c>
      <c r="B67" t="s">
        <v>276</v>
      </c>
      <c r="C67" t="s">
        <v>293</v>
      </c>
      <c r="D67">
        <v>0</v>
      </c>
    </row>
    <row r="68" spans="1:4" ht="14.45">
      <c r="A68">
        <v>2022</v>
      </c>
      <c r="B68" t="s">
        <v>277</v>
      </c>
      <c r="C68" t="s">
        <v>293</v>
      </c>
      <c r="D68">
        <v>0</v>
      </c>
    </row>
    <row r="69" spans="1:4" ht="14.45">
      <c r="A69">
        <v>2022</v>
      </c>
      <c r="B69" t="s">
        <v>278</v>
      </c>
      <c r="C69" t="s">
        <v>293</v>
      </c>
      <c r="D69">
        <v>0</v>
      </c>
    </row>
    <row r="70" spans="1:4" ht="14.45">
      <c r="A70">
        <v>2022</v>
      </c>
      <c r="B70" t="s">
        <v>279</v>
      </c>
      <c r="C70" t="s">
        <v>293</v>
      </c>
      <c r="D70">
        <v>2057</v>
      </c>
    </row>
    <row r="71" spans="1:4" ht="14.45">
      <c r="A71">
        <v>2022</v>
      </c>
      <c r="B71" t="s">
        <v>280</v>
      </c>
      <c r="C71" t="s">
        <v>293</v>
      </c>
      <c r="D71">
        <v>0</v>
      </c>
    </row>
    <row r="72" spans="1:4" ht="14.45">
      <c r="A72">
        <v>2022</v>
      </c>
      <c r="B72" t="s">
        <v>281</v>
      </c>
      <c r="C72" t="s">
        <v>293</v>
      </c>
      <c r="D72">
        <v>0</v>
      </c>
    </row>
    <row r="73" spans="1:4" ht="14.45">
      <c r="A73">
        <v>2022</v>
      </c>
      <c r="B73" t="s">
        <v>282</v>
      </c>
      <c r="C73" t="s">
        <v>293</v>
      </c>
      <c r="D73">
        <v>0</v>
      </c>
    </row>
    <row r="74" spans="1:4" ht="14.45">
      <c r="A74">
        <v>2022</v>
      </c>
      <c r="B74" t="s">
        <v>283</v>
      </c>
      <c r="C74" t="s">
        <v>293</v>
      </c>
      <c r="D74">
        <v>0</v>
      </c>
    </row>
    <row r="75" spans="1:4" ht="14.45">
      <c r="A75">
        <v>2022</v>
      </c>
      <c r="B75" t="s">
        <v>284</v>
      </c>
      <c r="C75" t="s">
        <v>293</v>
      </c>
      <c r="D75">
        <v>5172.91</v>
      </c>
    </row>
    <row r="76" spans="1:4" ht="14.45">
      <c r="A76">
        <v>2022</v>
      </c>
      <c r="B76" t="s">
        <v>285</v>
      </c>
      <c r="C76" t="s">
        <v>293</v>
      </c>
      <c r="D76">
        <v>0</v>
      </c>
    </row>
    <row r="77" spans="1:4" ht="14.45">
      <c r="A77">
        <v>2022</v>
      </c>
      <c r="B77" t="s">
        <v>286</v>
      </c>
      <c r="C77" t="s">
        <v>293</v>
      </c>
      <c r="D77">
        <v>0</v>
      </c>
    </row>
    <row r="78" spans="1:4" ht="14.45">
      <c r="A78">
        <v>2022</v>
      </c>
      <c r="B78" t="s">
        <v>287</v>
      </c>
      <c r="C78" t="s">
        <v>293</v>
      </c>
      <c r="D78">
        <v>3978.85</v>
      </c>
    </row>
    <row r="79" spans="1:4" ht="14.45">
      <c r="A79">
        <v>2022</v>
      </c>
      <c r="B79" t="s">
        <v>288</v>
      </c>
      <c r="C79" t="s">
        <v>293</v>
      </c>
      <c r="D79">
        <v>0</v>
      </c>
    </row>
    <row r="80" spans="1:4" ht="14.45">
      <c r="A80">
        <v>2022</v>
      </c>
      <c r="B80" t="s">
        <v>289</v>
      </c>
      <c r="C80" t="s">
        <v>293</v>
      </c>
      <c r="D80">
        <v>3302.23</v>
      </c>
    </row>
    <row r="81" spans="1:4" ht="14.45">
      <c r="A81">
        <v>2022</v>
      </c>
      <c r="B81" t="s">
        <v>290</v>
      </c>
      <c r="C81" t="s">
        <v>293</v>
      </c>
      <c r="D81">
        <v>0</v>
      </c>
    </row>
    <row r="82" spans="1:4" ht="14.45">
      <c r="A82">
        <v>2022</v>
      </c>
      <c r="B82" t="s">
        <v>270</v>
      </c>
      <c r="C82" t="s">
        <v>294</v>
      </c>
      <c r="D82">
        <v>0</v>
      </c>
    </row>
    <row r="83" spans="1:4" ht="14.45">
      <c r="A83">
        <v>2022</v>
      </c>
      <c r="B83" t="s">
        <v>272</v>
      </c>
      <c r="C83" t="s">
        <v>294</v>
      </c>
      <c r="D83">
        <v>3652.5</v>
      </c>
    </row>
    <row r="84" spans="1:4" ht="14.45">
      <c r="A84">
        <v>2022</v>
      </c>
      <c r="B84" t="s">
        <v>273</v>
      </c>
      <c r="C84" t="s">
        <v>294</v>
      </c>
      <c r="D84">
        <v>0</v>
      </c>
    </row>
    <row r="85" spans="1:4" ht="14.45">
      <c r="A85">
        <v>2022</v>
      </c>
      <c r="B85" t="s">
        <v>274</v>
      </c>
      <c r="C85" t="s">
        <v>294</v>
      </c>
      <c r="D85">
        <v>0</v>
      </c>
    </row>
    <row r="86" spans="1:4" ht="14.45">
      <c r="A86">
        <v>2022</v>
      </c>
      <c r="B86" t="s">
        <v>275</v>
      </c>
      <c r="C86" t="s">
        <v>294</v>
      </c>
      <c r="D86">
        <v>0</v>
      </c>
    </row>
    <row r="87" spans="1:4" ht="14.45">
      <c r="A87">
        <v>2022</v>
      </c>
      <c r="B87" t="s">
        <v>276</v>
      </c>
      <c r="C87" t="s">
        <v>294</v>
      </c>
      <c r="D87">
        <v>0</v>
      </c>
    </row>
    <row r="88" spans="1:4" ht="14.45">
      <c r="A88">
        <v>2022</v>
      </c>
      <c r="B88" t="s">
        <v>277</v>
      </c>
      <c r="C88" t="s">
        <v>294</v>
      </c>
      <c r="D88">
        <v>0</v>
      </c>
    </row>
    <row r="89" spans="1:4" ht="14.45">
      <c r="A89">
        <v>2022</v>
      </c>
      <c r="B89" t="s">
        <v>278</v>
      </c>
      <c r="C89" t="s">
        <v>294</v>
      </c>
      <c r="D89">
        <v>0</v>
      </c>
    </row>
    <row r="90" spans="1:4" ht="14.45">
      <c r="A90">
        <v>2022</v>
      </c>
      <c r="B90" t="s">
        <v>279</v>
      </c>
      <c r="C90" t="s">
        <v>294</v>
      </c>
      <c r="D90">
        <v>9069.01</v>
      </c>
    </row>
    <row r="91" spans="1:4" ht="14.45">
      <c r="A91">
        <v>2022</v>
      </c>
      <c r="B91" t="s">
        <v>280</v>
      </c>
      <c r="C91" t="s">
        <v>294</v>
      </c>
      <c r="D91">
        <v>0</v>
      </c>
    </row>
    <row r="92" spans="1:4" ht="14.45">
      <c r="A92">
        <v>2022</v>
      </c>
      <c r="B92" t="s">
        <v>281</v>
      </c>
      <c r="C92" t="s">
        <v>294</v>
      </c>
      <c r="D92">
        <v>0</v>
      </c>
    </row>
    <row r="93" spans="1:4" ht="14.45">
      <c r="A93">
        <v>2022</v>
      </c>
      <c r="B93" t="s">
        <v>282</v>
      </c>
      <c r="C93" t="s">
        <v>294</v>
      </c>
      <c r="D93">
        <v>0</v>
      </c>
    </row>
    <row r="94" spans="1:4" ht="14.45">
      <c r="A94">
        <v>2022</v>
      </c>
      <c r="B94" t="s">
        <v>283</v>
      </c>
      <c r="C94" t="s">
        <v>294</v>
      </c>
      <c r="D94">
        <v>0</v>
      </c>
    </row>
    <row r="95" spans="1:4" ht="14.45">
      <c r="A95">
        <v>2022</v>
      </c>
      <c r="B95" t="s">
        <v>284</v>
      </c>
      <c r="C95" t="s">
        <v>294</v>
      </c>
      <c r="D95">
        <v>5635</v>
      </c>
    </row>
    <row r="96" spans="1:4" ht="14.45">
      <c r="A96">
        <v>2022</v>
      </c>
      <c r="B96" t="s">
        <v>285</v>
      </c>
      <c r="C96" t="s">
        <v>294</v>
      </c>
      <c r="D96">
        <v>440</v>
      </c>
    </row>
    <row r="97" spans="1:4" ht="14.45">
      <c r="A97">
        <v>2022</v>
      </c>
      <c r="B97" t="s">
        <v>286</v>
      </c>
      <c r="C97" t="s">
        <v>294</v>
      </c>
      <c r="D97">
        <v>0</v>
      </c>
    </row>
    <row r="98" spans="1:4" ht="14.45">
      <c r="A98">
        <v>2022</v>
      </c>
      <c r="B98" t="s">
        <v>287</v>
      </c>
      <c r="C98" t="s">
        <v>294</v>
      </c>
      <c r="D98">
        <v>3140.56</v>
      </c>
    </row>
    <row r="99" spans="1:4" ht="14.45">
      <c r="A99">
        <v>2022</v>
      </c>
      <c r="B99" t="s">
        <v>288</v>
      </c>
      <c r="C99" t="s">
        <v>294</v>
      </c>
      <c r="D99">
        <v>0</v>
      </c>
    </row>
    <row r="100" spans="1:4" ht="14.45">
      <c r="A100">
        <v>2022</v>
      </c>
      <c r="B100" t="s">
        <v>289</v>
      </c>
      <c r="C100" t="s">
        <v>294</v>
      </c>
      <c r="D100">
        <v>1900</v>
      </c>
    </row>
    <row r="101" spans="1:4" ht="14.45">
      <c r="A101">
        <v>2022</v>
      </c>
      <c r="B101" t="s">
        <v>290</v>
      </c>
      <c r="C101" t="s">
        <v>294</v>
      </c>
      <c r="D101">
        <v>0</v>
      </c>
    </row>
  </sheetData>
  <mergeCells count="1">
    <mergeCell ref="N11:U3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79F90-37BE-4682-8D3F-52260F190169}">
  <sheetPr>
    <tabColor rgb="FFFF0000"/>
  </sheetPr>
  <dimension ref="A1:R101"/>
  <sheetViews>
    <sheetView tabSelected="1" topLeftCell="A54" workbookViewId="0">
      <selection activeCell="K10" sqref="K10:R30"/>
    </sheetView>
  </sheetViews>
  <sheetFormatPr defaultRowHeight="14.45"/>
  <cols>
    <col min="2" max="2" width="20.42578125" bestFit="1" customWidth="1"/>
    <col min="3" max="3" width="20.42578125" customWidth="1"/>
    <col min="5" max="5" width="15.42578125" bestFit="1" customWidth="1"/>
    <col min="6" max="6" width="15.140625" bestFit="1" customWidth="1"/>
    <col min="7" max="7" width="14.7109375" bestFit="1" customWidth="1"/>
    <col min="8" max="8" width="8" bestFit="1" customWidth="1"/>
  </cols>
  <sheetData>
    <row r="1" spans="1:18">
      <c r="A1" t="s">
        <v>0</v>
      </c>
      <c r="B1" t="s">
        <v>268</v>
      </c>
      <c r="C1" t="s">
        <v>63</v>
      </c>
      <c r="D1" t="s">
        <v>269</v>
      </c>
    </row>
    <row r="2" spans="1:18">
      <c r="A2">
        <v>2022</v>
      </c>
      <c r="B2" t="s">
        <v>270</v>
      </c>
      <c r="C2" t="s">
        <v>271</v>
      </c>
      <c r="D2">
        <v>480.42</v>
      </c>
    </row>
    <row r="3" spans="1:18">
      <c r="A3">
        <v>2022</v>
      </c>
      <c r="B3" t="s">
        <v>272</v>
      </c>
      <c r="C3" t="s">
        <v>271</v>
      </c>
      <c r="D3">
        <v>11382.86</v>
      </c>
    </row>
    <row r="4" spans="1:18">
      <c r="A4">
        <v>2022</v>
      </c>
      <c r="B4" t="s">
        <v>273</v>
      </c>
      <c r="C4" t="s">
        <v>271</v>
      </c>
      <c r="D4">
        <v>150</v>
      </c>
    </row>
    <row r="5" spans="1:18">
      <c r="A5">
        <v>2022</v>
      </c>
      <c r="B5" t="s">
        <v>274</v>
      </c>
      <c r="C5" t="s">
        <v>271</v>
      </c>
      <c r="D5">
        <v>2328</v>
      </c>
    </row>
    <row r="6" spans="1:18">
      <c r="A6">
        <v>2022</v>
      </c>
      <c r="B6" t="s">
        <v>275</v>
      </c>
      <c r="C6" t="s">
        <v>271</v>
      </c>
      <c r="D6">
        <v>150</v>
      </c>
    </row>
    <row r="7" spans="1:18">
      <c r="A7">
        <v>2022</v>
      </c>
      <c r="B7" t="s">
        <v>276</v>
      </c>
      <c r="C7" t="s">
        <v>271</v>
      </c>
      <c r="D7">
        <v>150</v>
      </c>
    </row>
    <row r="8" spans="1:18">
      <c r="A8">
        <v>2022</v>
      </c>
      <c r="B8" t="s">
        <v>277</v>
      </c>
      <c r="C8" t="s">
        <v>271</v>
      </c>
      <c r="D8">
        <v>150</v>
      </c>
    </row>
    <row r="9" spans="1:18">
      <c r="A9">
        <v>2022</v>
      </c>
      <c r="B9" t="s">
        <v>278</v>
      </c>
      <c r="C9" t="s">
        <v>271</v>
      </c>
      <c r="D9">
        <v>1750</v>
      </c>
    </row>
    <row r="10" spans="1:18" ht="15">
      <c r="A10">
        <v>2022</v>
      </c>
      <c r="B10" t="s">
        <v>279</v>
      </c>
      <c r="C10" t="s">
        <v>271</v>
      </c>
      <c r="D10">
        <v>11126.01</v>
      </c>
      <c r="K10" s="80" t="s">
        <v>249</v>
      </c>
      <c r="L10" s="80"/>
      <c r="M10" s="80"/>
      <c r="N10" s="80"/>
      <c r="O10" s="80"/>
      <c r="P10" s="80"/>
      <c r="Q10" s="80"/>
      <c r="R10" s="80"/>
    </row>
    <row r="11" spans="1:18" ht="15">
      <c r="A11">
        <v>2022</v>
      </c>
      <c r="B11" t="s">
        <v>280</v>
      </c>
      <c r="C11" t="s">
        <v>271</v>
      </c>
      <c r="D11">
        <v>150</v>
      </c>
      <c r="K11" s="80"/>
      <c r="L11" s="80"/>
      <c r="M11" s="80"/>
      <c r="N11" s="80"/>
      <c r="O11" s="80"/>
      <c r="P11" s="80"/>
      <c r="Q11" s="80"/>
      <c r="R11" s="80"/>
    </row>
    <row r="12" spans="1:18" ht="15">
      <c r="A12">
        <v>2022</v>
      </c>
      <c r="B12" t="s">
        <v>281</v>
      </c>
      <c r="C12" t="s">
        <v>271</v>
      </c>
      <c r="D12">
        <v>150</v>
      </c>
      <c r="K12" s="80"/>
      <c r="L12" s="80"/>
      <c r="M12" s="80"/>
      <c r="N12" s="80"/>
      <c r="O12" s="80"/>
      <c r="P12" s="80"/>
      <c r="Q12" s="80"/>
      <c r="R12" s="80"/>
    </row>
    <row r="13" spans="1:18" ht="15">
      <c r="A13">
        <v>2022</v>
      </c>
      <c r="B13" t="s">
        <v>282</v>
      </c>
      <c r="C13" t="s">
        <v>271</v>
      </c>
      <c r="D13">
        <v>12215</v>
      </c>
      <c r="K13" s="80"/>
      <c r="L13" s="80"/>
      <c r="M13" s="80"/>
      <c r="N13" s="80"/>
      <c r="O13" s="80"/>
      <c r="P13" s="80"/>
      <c r="Q13" s="80"/>
      <c r="R13" s="80"/>
    </row>
    <row r="14" spans="1:18" ht="15">
      <c r="A14">
        <v>2022</v>
      </c>
      <c r="B14" t="s">
        <v>283</v>
      </c>
      <c r="C14" t="s">
        <v>271</v>
      </c>
      <c r="D14">
        <v>500</v>
      </c>
      <c r="K14" s="80"/>
      <c r="L14" s="80"/>
      <c r="M14" s="80"/>
      <c r="N14" s="80"/>
      <c r="O14" s="80"/>
      <c r="P14" s="80"/>
      <c r="Q14" s="80"/>
      <c r="R14" s="80"/>
    </row>
    <row r="15" spans="1:18" ht="15">
      <c r="A15">
        <v>2022</v>
      </c>
      <c r="B15" t="s">
        <v>284</v>
      </c>
      <c r="C15" t="s">
        <v>271</v>
      </c>
      <c r="D15">
        <v>15307.91</v>
      </c>
      <c r="K15" s="80"/>
      <c r="L15" s="80"/>
      <c r="M15" s="80"/>
      <c r="N15" s="80"/>
      <c r="O15" s="80"/>
      <c r="P15" s="80"/>
      <c r="Q15" s="80"/>
      <c r="R15" s="80"/>
    </row>
    <row r="16" spans="1:18" ht="15">
      <c r="A16">
        <v>2022</v>
      </c>
      <c r="B16" t="s">
        <v>285</v>
      </c>
      <c r="C16" t="s">
        <v>271</v>
      </c>
      <c r="D16">
        <v>440</v>
      </c>
      <c r="K16" s="80"/>
      <c r="L16" s="80"/>
      <c r="M16" s="80"/>
      <c r="N16" s="80"/>
      <c r="O16" s="80"/>
      <c r="P16" s="80"/>
      <c r="Q16" s="80"/>
      <c r="R16" s="80"/>
    </row>
    <row r="17" spans="1:18" ht="15">
      <c r="A17">
        <v>2022</v>
      </c>
      <c r="B17" t="s">
        <v>286</v>
      </c>
      <c r="C17" t="s">
        <v>271</v>
      </c>
      <c r="D17">
        <v>1650</v>
      </c>
      <c r="K17" s="80"/>
      <c r="L17" s="80"/>
      <c r="M17" s="80"/>
      <c r="N17" s="80"/>
      <c r="O17" s="80"/>
      <c r="P17" s="80"/>
      <c r="Q17" s="80"/>
      <c r="R17" s="80"/>
    </row>
    <row r="18" spans="1:18" ht="15">
      <c r="A18">
        <v>2022</v>
      </c>
      <c r="B18" t="s">
        <v>287</v>
      </c>
      <c r="C18" t="s">
        <v>271</v>
      </c>
      <c r="D18">
        <v>90184.06</v>
      </c>
      <c r="K18" s="80"/>
      <c r="L18" s="80"/>
      <c r="M18" s="80"/>
      <c r="N18" s="80"/>
      <c r="O18" s="80"/>
      <c r="P18" s="80"/>
      <c r="Q18" s="80"/>
      <c r="R18" s="80"/>
    </row>
    <row r="19" spans="1:18" ht="15">
      <c r="A19">
        <v>2022</v>
      </c>
      <c r="B19" t="s">
        <v>288</v>
      </c>
      <c r="C19" t="s">
        <v>271</v>
      </c>
      <c r="D19">
        <v>7332.13</v>
      </c>
      <c r="K19" s="80"/>
      <c r="L19" s="80"/>
      <c r="M19" s="80"/>
      <c r="N19" s="80"/>
      <c r="O19" s="80"/>
      <c r="P19" s="80"/>
      <c r="Q19" s="80"/>
      <c r="R19" s="80"/>
    </row>
    <row r="20" spans="1:18" ht="15">
      <c r="A20">
        <v>2022</v>
      </c>
      <c r="B20" t="s">
        <v>289</v>
      </c>
      <c r="C20" t="s">
        <v>271</v>
      </c>
      <c r="D20">
        <v>10680.63</v>
      </c>
      <c r="K20" s="80"/>
      <c r="L20" s="80"/>
      <c r="M20" s="80"/>
      <c r="N20" s="80"/>
      <c r="O20" s="80"/>
      <c r="P20" s="80"/>
      <c r="Q20" s="80"/>
      <c r="R20" s="80"/>
    </row>
    <row r="21" spans="1:18" ht="15">
      <c r="A21">
        <v>2022</v>
      </c>
      <c r="B21" t="s">
        <v>290</v>
      </c>
      <c r="C21" t="s">
        <v>271</v>
      </c>
      <c r="D21">
        <v>150</v>
      </c>
      <c r="K21" s="80"/>
      <c r="L21" s="80"/>
      <c r="M21" s="80"/>
      <c r="N21" s="80"/>
      <c r="O21" s="80"/>
      <c r="P21" s="80"/>
      <c r="Q21" s="80"/>
      <c r="R21" s="80"/>
    </row>
    <row r="22" spans="1:18" ht="15">
      <c r="A22">
        <v>2022</v>
      </c>
      <c r="B22" t="s">
        <v>270</v>
      </c>
      <c r="C22" t="s">
        <v>291</v>
      </c>
      <c r="D22">
        <v>0</v>
      </c>
      <c r="K22" s="80"/>
      <c r="L22" s="80"/>
      <c r="M22" s="80"/>
      <c r="N22" s="80"/>
      <c r="O22" s="80"/>
      <c r="P22" s="80"/>
      <c r="Q22" s="80"/>
      <c r="R22" s="80"/>
    </row>
    <row r="23" spans="1:18" ht="15">
      <c r="A23">
        <v>2022</v>
      </c>
      <c r="B23" t="s">
        <v>272</v>
      </c>
      <c r="C23" t="s">
        <v>291</v>
      </c>
      <c r="D23">
        <v>0</v>
      </c>
      <c r="K23" s="80"/>
      <c r="L23" s="80"/>
      <c r="M23" s="80"/>
      <c r="N23" s="80"/>
      <c r="O23" s="80"/>
      <c r="P23" s="80"/>
      <c r="Q23" s="80"/>
      <c r="R23" s="80"/>
    </row>
    <row r="24" spans="1:18" ht="15">
      <c r="A24">
        <v>2022</v>
      </c>
      <c r="B24" t="s">
        <v>273</v>
      </c>
      <c r="C24" t="s">
        <v>291</v>
      </c>
      <c r="D24">
        <v>0</v>
      </c>
      <c r="K24" s="80"/>
      <c r="L24" s="80"/>
      <c r="M24" s="80"/>
      <c r="N24" s="80"/>
      <c r="O24" s="80"/>
      <c r="P24" s="80"/>
      <c r="Q24" s="80"/>
      <c r="R24" s="80"/>
    </row>
    <row r="25" spans="1:18" ht="15">
      <c r="A25">
        <v>2022</v>
      </c>
      <c r="B25" t="s">
        <v>274</v>
      </c>
      <c r="C25" t="s">
        <v>291</v>
      </c>
      <c r="D25">
        <v>2178</v>
      </c>
      <c r="K25" s="80"/>
      <c r="L25" s="80"/>
      <c r="M25" s="80"/>
      <c r="N25" s="80"/>
      <c r="O25" s="80"/>
      <c r="P25" s="80"/>
      <c r="Q25" s="80"/>
      <c r="R25" s="80"/>
    </row>
    <row r="26" spans="1:18" ht="15">
      <c r="A26">
        <v>2022</v>
      </c>
      <c r="B26" t="s">
        <v>275</v>
      </c>
      <c r="C26" t="s">
        <v>291</v>
      </c>
      <c r="D26">
        <v>0</v>
      </c>
      <c r="K26" s="80"/>
      <c r="L26" s="80"/>
      <c r="M26" s="80"/>
      <c r="N26" s="80"/>
      <c r="O26" s="80"/>
      <c r="P26" s="80"/>
      <c r="Q26" s="80"/>
      <c r="R26" s="80"/>
    </row>
    <row r="27" spans="1:18" ht="15">
      <c r="A27">
        <v>2022</v>
      </c>
      <c r="B27" t="s">
        <v>276</v>
      </c>
      <c r="C27" t="s">
        <v>291</v>
      </c>
      <c r="D27">
        <v>0</v>
      </c>
      <c r="K27" s="80"/>
      <c r="L27" s="80"/>
      <c r="M27" s="80"/>
      <c r="N27" s="80"/>
      <c r="O27" s="80"/>
      <c r="P27" s="80"/>
      <c r="Q27" s="80"/>
      <c r="R27" s="80"/>
    </row>
    <row r="28" spans="1:18" ht="15">
      <c r="A28">
        <v>2022</v>
      </c>
      <c r="B28" t="s">
        <v>277</v>
      </c>
      <c r="C28" t="s">
        <v>291</v>
      </c>
      <c r="D28">
        <v>0</v>
      </c>
      <c r="K28" s="80"/>
      <c r="L28" s="80"/>
      <c r="M28" s="80"/>
      <c r="N28" s="80"/>
      <c r="O28" s="80"/>
      <c r="P28" s="80"/>
      <c r="Q28" s="80"/>
      <c r="R28" s="80"/>
    </row>
    <row r="29" spans="1:18" ht="15">
      <c r="A29">
        <v>2022</v>
      </c>
      <c r="B29" t="s">
        <v>278</v>
      </c>
      <c r="C29" t="s">
        <v>291</v>
      </c>
      <c r="D29">
        <v>0</v>
      </c>
      <c r="K29" s="80"/>
      <c r="L29" s="80"/>
      <c r="M29" s="80"/>
      <c r="N29" s="80"/>
      <c r="O29" s="80"/>
      <c r="P29" s="80"/>
      <c r="Q29" s="80"/>
      <c r="R29" s="80"/>
    </row>
    <row r="30" spans="1:18" ht="15">
      <c r="A30">
        <v>2022</v>
      </c>
      <c r="B30" t="s">
        <v>279</v>
      </c>
      <c r="C30" t="s">
        <v>291</v>
      </c>
      <c r="D30">
        <v>0</v>
      </c>
      <c r="K30" s="80"/>
      <c r="L30" s="80"/>
      <c r="M30" s="80"/>
      <c r="N30" s="80"/>
      <c r="O30" s="80"/>
      <c r="P30" s="80"/>
      <c r="Q30" s="80"/>
      <c r="R30" s="80"/>
    </row>
    <row r="31" spans="1:18">
      <c r="A31">
        <v>2022</v>
      </c>
      <c r="B31" t="s">
        <v>280</v>
      </c>
      <c r="C31" t="s">
        <v>291</v>
      </c>
      <c r="D31">
        <v>0</v>
      </c>
    </row>
    <row r="32" spans="1:18">
      <c r="A32">
        <v>2022</v>
      </c>
      <c r="B32" t="s">
        <v>281</v>
      </c>
      <c r="C32" t="s">
        <v>291</v>
      </c>
      <c r="D32">
        <v>0</v>
      </c>
    </row>
    <row r="33" spans="1:4">
      <c r="A33">
        <v>2022</v>
      </c>
      <c r="B33" t="s">
        <v>282</v>
      </c>
      <c r="C33" t="s">
        <v>291</v>
      </c>
      <c r="D33">
        <v>12065</v>
      </c>
    </row>
    <row r="34" spans="1:4">
      <c r="A34">
        <v>2022</v>
      </c>
      <c r="B34" t="s">
        <v>283</v>
      </c>
      <c r="C34" t="s">
        <v>291</v>
      </c>
      <c r="D34">
        <v>0</v>
      </c>
    </row>
    <row r="35" spans="1:4">
      <c r="A35">
        <v>2022</v>
      </c>
      <c r="B35" t="s">
        <v>284</v>
      </c>
      <c r="C35" t="s">
        <v>291</v>
      </c>
      <c r="D35">
        <v>0</v>
      </c>
    </row>
    <row r="36" spans="1:4">
      <c r="A36">
        <v>2022</v>
      </c>
      <c r="B36" t="s">
        <v>285</v>
      </c>
      <c r="C36" t="s">
        <v>291</v>
      </c>
      <c r="D36">
        <v>0</v>
      </c>
    </row>
    <row r="37" spans="1:4">
      <c r="A37">
        <v>2022</v>
      </c>
      <c r="B37" t="s">
        <v>286</v>
      </c>
      <c r="C37" t="s">
        <v>291</v>
      </c>
      <c r="D37">
        <v>0</v>
      </c>
    </row>
    <row r="38" spans="1:4">
      <c r="A38">
        <v>2022</v>
      </c>
      <c r="B38" t="s">
        <v>287</v>
      </c>
      <c r="C38" t="s">
        <v>291</v>
      </c>
      <c r="D38">
        <v>78180.28</v>
      </c>
    </row>
    <row r="39" spans="1:4">
      <c r="A39">
        <v>2022</v>
      </c>
      <c r="B39" t="s">
        <v>288</v>
      </c>
      <c r="C39" t="s">
        <v>291</v>
      </c>
      <c r="D39">
        <v>0</v>
      </c>
    </row>
    <row r="40" spans="1:4">
      <c r="A40">
        <v>2022</v>
      </c>
      <c r="B40" t="s">
        <v>289</v>
      </c>
      <c r="C40" t="s">
        <v>291</v>
      </c>
      <c r="D40">
        <v>0</v>
      </c>
    </row>
    <row r="41" spans="1:4">
      <c r="A41">
        <v>2022</v>
      </c>
      <c r="B41" t="s">
        <v>290</v>
      </c>
      <c r="C41" t="s">
        <v>291</v>
      </c>
      <c r="D41">
        <v>0</v>
      </c>
    </row>
    <row r="42" spans="1:4">
      <c r="A42">
        <v>2022</v>
      </c>
      <c r="B42" t="s">
        <v>270</v>
      </c>
      <c r="C42" t="s">
        <v>292</v>
      </c>
      <c r="D42">
        <v>0</v>
      </c>
    </row>
    <row r="43" spans="1:4">
      <c r="A43">
        <v>2022</v>
      </c>
      <c r="B43" t="s">
        <v>272</v>
      </c>
      <c r="C43" t="s">
        <v>292</v>
      </c>
      <c r="D43">
        <v>5226.5</v>
      </c>
    </row>
    <row r="44" spans="1:4">
      <c r="A44">
        <v>2022</v>
      </c>
      <c r="B44" t="s">
        <v>273</v>
      </c>
      <c r="C44" t="s">
        <v>292</v>
      </c>
      <c r="D44">
        <v>150</v>
      </c>
    </row>
    <row r="45" spans="1:4">
      <c r="A45">
        <v>2022</v>
      </c>
      <c r="B45" t="s">
        <v>274</v>
      </c>
      <c r="C45" t="s">
        <v>292</v>
      </c>
      <c r="D45">
        <v>150</v>
      </c>
    </row>
    <row r="46" spans="1:4">
      <c r="A46">
        <v>2022</v>
      </c>
      <c r="B46" t="s">
        <v>275</v>
      </c>
      <c r="C46" t="s">
        <v>292</v>
      </c>
      <c r="D46">
        <v>150</v>
      </c>
    </row>
    <row r="47" spans="1:4">
      <c r="A47">
        <v>2022</v>
      </c>
      <c r="B47" t="s">
        <v>276</v>
      </c>
      <c r="C47" t="s">
        <v>292</v>
      </c>
      <c r="D47">
        <v>150</v>
      </c>
    </row>
    <row r="48" spans="1:4">
      <c r="A48">
        <v>2022</v>
      </c>
      <c r="B48" t="s">
        <v>277</v>
      </c>
      <c r="C48" t="s">
        <v>292</v>
      </c>
      <c r="D48">
        <v>150</v>
      </c>
    </row>
    <row r="49" spans="1:4">
      <c r="A49">
        <v>2022</v>
      </c>
      <c r="B49" t="s">
        <v>278</v>
      </c>
      <c r="C49" t="s">
        <v>292</v>
      </c>
      <c r="D49">
        <v>1750</v>
      </c>
    </row>
    <row r="50" spans="1:4">
      <c r="A50">
        <v>2022</v>
      </c>
      <c r="B50" t="s">
        <v>279</v>
      </c>
      <c r="C50" t="s">
        <v>292</v>
      </c>
      <c r="D50">
        <v>0</v>
      </c>
    </row>
    <row r="51" spans="1:4">
      <c r="A51">
        <v>2022</v>
      </c>
      <c r="B51" t="s">
        <v>280</v>
      </c>
      <c r="C51" t="s">
        <v>292</v>
      </c>
      <c r="D51">
        <v>150</v>
      </c>
    </row>
    <row r="52" spans="1:4">
      <c r="A52">
        <v>2022</v>
      </c>
      <c r="B52" t="s">
        <v>281</v>
      </c>
      <c r="C52" t="s">
        <v>292</v>
      </c>
      <c r="D52">
        <v>150</v>
      </c>
    </row>
    <row r="53" spans="1:4">
      <c r="A53">
        <v>2022</v>
      </c>
      <c r="B53" t="s">
        <v>282</v>
      </c>
      <c r="C53" t="s">
        <v>292</v>
      </c>
      <c r="D53">
        <v>150</v>
      </c>
    </row>
    <row r="54" spans="1:4">
      <c r="A54">
        <v>2022</v>
      </c>
      <c r="B54" t="s">
        <v>283</v>
      </c>
      <c r="C54" t="s">
        <v>292</v>
      </c>
      <c r="D54">
        <v>500</v>
      </c>
    </row>
    <row r="55" spans="1:4">
      <c r="A55">
        <v>2022</v>
      </c>
      <c r="B55" t="s">
        <v>284</v>
      </c>
      <c r="C55" t="s">
        <v>292</v>
      </c>
      <c r="D55">
        <v>4500</v>
      </c>
    </row>
    <row r="56" spans="1:4">
      <c r="A56">
        <v>2022</v>
      </c>
      <c r="B56" t="s">
        <v>285</v>
      </c>
      <c r="C56" t="s">
        <v>292</v>
      </c>
      <c r="D56">
        <v>0</v>
      </c>
    </row>
    <row r="57" spans="1:4">
      <c r="A57">
        <v>2022</v>
      </c>
      <c r="B57" t="s">
        <v>286</v>
      </c>
      <c r="C57" t="s">
        <v>292</v>
      </c>
      <c r="D57">
        <v>1650</v>
      </c>
    </row>
    <row r="58" spans="1:4">
      <c r="A58">
        <v>2022</v>
      </c>
      <c r="B58" t="s">
        <v>287</v>
      </c>
      <c r="C58" t="s">
        <v>292</v>
      </c>
      <c r="D58">
        <v>4884.37</v>
      </c>
    </row>
    <row r="59" spans="1:4">
      <c r="A59">
        <v>2022</v>
      </c>
      <c r="B59" t="s">
        <v>288</v>
      </c>
      <c r="C59" t="s">
        <v>292</v>
      </c>
      <c r="D59">
        <v>7332.13</v>
      </c>
    </row>
    <row r="60" spans="1:4">
      <c r="A60">
        <v>2022</v>
      </c>
      <c r="B60" t="s">
        <v>289</v>
      </c>
      <c r="C60" t="s">
        <v>292</v>
      </c>
      <c r="D60">
        <v>5478.4</v>
      </c>
    </row>
    <row r="61" spans="1:4">
      <c r="A61">
        <v>2022</v>
      </c>
      <c r="B61" t="s">
        <v>290</v>
      </c>
      <c r="C61" t="s">
        <v>292</v>
      </c>
      <c r="D61">
        <v>150</v>
      </c>
    </row>
    <row r="62" spans="1:4">
      <c r="A62">
        <v>2022</v>
      </c>
      <c r="B62" t="s">
        <v>270</v>
      </c>
      <c r="C62" t="s">
        <v>293</v>
      </c>
      <c r="D62">
        <v>480.42</v>
      </c>
    </row>
    <row r="63" spans="1:4">
      <c r="A63">
        <v>2022</v>
      </c>
      <c r="B63" t="s">
        <v>272</v>
      </c>
      <c r="C63" t="s">
        <v>293</v>
      </c>
      <c r="D63">
        <v>2503.86</v>
      </c>
    </row>
    <row r="64" spans="1:4">
      <c r="A64">
        <v>2022</v>
      </c>
      <c r="B64" t="s">
        <v>273</v>
      </c>
      <c r="C64" t="s">
        <v>293</v>
      </c>
      <c r="D64">
        <v>0</v>
      </c>
    </row>
    <row r="65" spans="1:4">
      <c r="A65">
        <v>2022</v>
      </c>
      <c r="B65" t="s">
        <v>274</v>
      </c>
      <c r="C65" t="s">
        <v>293</v>
      </c>
      <c r="D65">
        <v>0</v>
      </c>
    </row>
    <row r="66" spans="1:4">
      <c r="A66">
        <v>2022</v>
      </c>
      <c r="B66" t="s">
        <v>275</v>
      </c>
      <c r="C66" t="s">
        <v>293</v>
      </c>
      <c r="D66">
        <v>0</v>
      </c>
    </row>
    <row r="67" spans="1:4">
      <c r="A67">
        <v>2022</v>
      </c>
      <c r="B67" t="s">
        <v>276</v>
      </c>
      <c r="C67" t="s">
        <v>293</v>
      </c>
      <c r="D67">
        <v>0</v>
      </c>
    </row>
    <row r="68" spans="1:4">
      <c r="A68">
        <v>2022</v>
      </c>
      <c r="B68" t="s">
        <v>277</v>
      </c>
      <c r="C68" t="s">
        <v>293</v>
      </c>
      <c r="D68">
        <v>0</v>
      </c>
    </row>
    <row r="69" spans="1:4">
      <c r="A69">
        <v>2022</v>
      </c>
      <c r="B69" t="s">
        <v>278</v>
      </c>
      <c r="C69" t="s">
        <v>293</v>
      </c>
      <c r="D69">
        <v>0</v>
      </c>
    </row>
    <row r="70" spans="1:4">
      <c r="A70">
        <v>2022</v>
      </c>
      <c r="B70" t="s">
        <v>279</v>
      </c>
      <c r="C70" t="s">
        <v>293</v>
      </c>
      <c r="D70">
        <v>2057</v>
      </c>
    </row>
    <row r="71" spans="1:4">
      <c r="A71">
        <v>2022</v>
      </c>
      <c r="B71" t="s">
        <v>280</v>
      </c>
      <c r="C71" t="s">
        <v>293</v>
      </c>
      <c r="D71">
        <v>0</v>
      </c>
    </row>
    <row r="72" spans="1:4">
      <c r="A72">
        <v>2022</v>
      </c>
      <c r="B72" t="s">
        <v>281</v>
      </c>
      <c r="C72" t="s">
        <v>293</v>
      </c>
      <c r="D72">
        <v>0</v>
      </c>
    </row>
    <row r="73" spans="1:4">
      <c r="A73">
        <v>2022</v>
      </c>
      <c r="B73" t="s">
        <v>282</v>
      </c>
      <c r="C73" t="s">
        <v>293</v>
      </c>
      <c r="D73">
        <v>0</v>
      </c>
    </row>
    <row r="74" spans="1:4">
      <c r="A74">
        <v>2022</v>
      </c>
      <c r="B74" t="s">
        <v>283</v>
      </c>
      <c r="C74" t="s">
        <v>293</v>
      </c>
      <c r="D74">
        <v>0</v>
      </c>
    </row>
    <row r="75" spans="1:4">
      <c r="A75">
        <v>2022</v>
      </c>
      <c r="B75" t="s">
        <v>284</v>
      </c>
      <c r="C75" t="s">
        <v>293</v>
      </c>
      <c r="D75">
        <v>5172.91</v>
      </c>
    </row>
    <row r="76" spans="1:4">
      <c r="A76">
        <v>2022</v>
      </c>
      <c r="B76" t="s">
        <v>285</v>
      </c>
      <c r="C76" t="s">
        <v>293</v>
      </c>
      <c r="D76">
        <v>0</v>
      </c>
    </row>
    <row r="77" spans="1:4">
      <c r="A77">
        <v>2022</v>
      </c>
      <c r="B77" t="s">
        <v>286</v>
      </c>
      <c r="C77" t="s">
        <v>293</v>
      </c>
      <c r="D77">
        <v>0</v>
      </c>
    </row>
    <row r="78" spans="1:4">
      <c r="A78">
        <v>2022</v>
      </c>
      <c r="B78" t="s">
        <v>287</v>
      </c>
      <c r="C78" t="s">
        <v>293</v>
      </c>
      <c r="D78">
        <v>3978.85</v>
      </c>
    </row>
    <row r="79" spans="1:4">
      <c r="A79">
        <v>2022</v>
      </c>
      <c r="B79" t="s">
        <v>288</v>
      </c>
      <c r="C79" t="s">
        <v>293</v>
      </c>
      <c r="D79">
        <v>0</v>
      </c>
    </row>
    <row r="80" spans="1:4">
      <c r="A80">
        <v>2022</v>
      </c>
      <c r="B80" t="s">
        <v>289</v>
      </c>
      <c r="C80" t="s">
        <v>293</v>
      </c>
      <c r="D80">
        <v>3302.23</v>
      </c>
    </row>
    <row r="81" spans="1:4">
      <c r="A81">
        <v>2022</v>
      </c>
      <c r="B81" t="s">
        <v>290</v>
      </c>
      <c r="C81" t="s">
        <v>293</v>
      </c>
      <c r="D81">
        <v>0</v>
      </c>
    </row>
    <row r="82" spans="1:4">
      <c r="A82">
        <v>2022</v>
      </c>
      <c r="B82" t="s">
        <v>270</v>
      </c>
      <c r="C82" t="s">
        <v>294</v>
      </c>
      <c r="D82">
        <v>0</v>
      </c>
    </row>
    <row r="83" spans="1:4">
      <c r="A83">
        <v>2022</v>
      </c>
      <c r="B83" t="s">
        <v>272</v>
      </c>
      <c r="C83" t="s">
        <v>294</v>
      </c>
      <c r="D83">
        <v>3652.5</v>
      </c>
    </row>
    <row r="84" spans="1:4">
      <c r="A84">
        <v>2022</v>
      </c>
      <c r="B84" t="s">
        <v>273</v>
      </c>
      <c r="C84" t="s">
        <v>294</v>
      </c>
      <c r="D84">
        <v>0</v>
      </c>
    </row>
    <row r="85" spans="1:4">
      <c r="A85">
        <v>2022</v>
      </c>
      <c r="B85" t="s">
        <v>274</v>
      </c>
      <c r="C85" t="s">
        <v>294</v>
      </c>
      <c r="D85">
        <v>0</v>
      </c>
    </row>
    <row r="86" spans="1:4">
      <c r="A86">
        <v>2022</v>
      </c>
      <c r="B86" t="s">
        <v>275</v>
      </c>
      <c r="C86" t="s">
        <v>294</v>
      </c>
      <c r="D86">
        <v>0</v>
      </c>
    </row>
    <row r="87" spans="1:4">
      <c r="A87">
        <v>2022</v>
      </c>
      <c r="B87" t="s">
        <v>276</v>
      </c>
      <c r="C87" t="s">
        <v>294</v>
      </c>
      <c r="D87">
        <v>0</v>
      </c>
    </row>
    <row r="88" spans="1:4">
      <c r="A88">
        <v>2022</v>
      </c>
      <c r="B88" t="s">
        <v>277</v>
      </c>
      <c r="C88" t="s">
        <v>294</v>
      </c>
      <c r="D88">
        <v>0</v>
      </c>
    </row>
    <row r="89" spans="1:4">
      <c r="A89">
        <v>2022</v>
      </c>
      <c r="B89" t="s">
        <v>278</v>
      </c>
      <c r="C89" t="s">
        <v>294</v>
      </c>
      <c r="D89">
        <v>0</v>
      </c>
    </row>
    <row r="90" spans="1:4">
      <c r="A90">
        <v>2022</v>
      </c>
      <c r="B90" t="s">
        <v>279</v>
      </c>
      <c r="C90" t="s">
        <v>294</v>
      </c>
      <c r="D90">
        <v>9069.01</v>
      </c>
    </row>
    <row r="91" spans="1:4">
      <c r="A91">
        <v>2022</v>
      </c>
      <c r="B91" t="s">
        <v>280</v>
      </c>
      <c r="C91" t="s">
        <v>294</v>
      </c>
      <c r="D91">
        <v>0</v>
      </c>
    </row>
    <row r="92" spans="1:4">
      <c r="A92">
        <v>2022</v>
      </c>
      <c r="B92" t="s">
        <v>281</v>
      </c>
      <c r="C92" t="s">
        <v>294</v>
      </c>
      <c r="D92">
        <v>0</v>
      </c>
    </row>
    <row r="93" spans="1:4">
      <c r="A93">
        <v>2022</v>
      </c>
      <c r="B93" t="s">
        <v>282</v>
      </c>
      <c r="C93" t="s">
        <v>294</v>
      </c>
      <c r="D93">
        <v>0</v>
      </c>
    </row>
    <row r="94" spans="1:4">
      <c r="A94">
        <v>2022</v>
      </c>
      <c r="B94" t="s">
        <v>283</v>
      </c>
      <c r="C94" t="s">
        <v>294</v>
      </c>
      <c r="D94">
        <v>0</v>
      </c>
    </row>
    <row r="95" spans="1:4">
      <c r="A95">
        <v>2022</v>
      </c>
      <c r="B95" t="s">
        <v>284</v>
      </c>
      <c r="C95" t="s">
        <v>294</v>
      </c>
      <c r="D95">
        <v>5635</v>
      </c>
    </row>
    <row r="96" spans="1:4">
      <c r="A96">
        <v>2022</v>
      </c>
      <c r="B96" t="s">
        <v>285</v>
      </c>
      <c r="C96" t="s">
        <v>294</v>
      </c>
      <c r="D96">
        <v>440</v>
      </c>
    </row>
    <row r="97" spans="1:4">
      <c r="A97">
        <v>2022</v>
      </c>
      <c r="B97" t="s">
        <v>286</v>
      </c>
      <c r="C97" t="s">
        <v>294</v>
      </c>
      <c r="D97">
        <v>0</v>
      </c>
    </row>
    <row r="98" spans="1:4">
      <c r="A98">
        <v>2022</v>
      </c>
      <c r="B98" t="s">
        <v>287</v>
      </c>
      <c r="C98" t="s">
        <v>294</v>
      </c>
      <c r="D98">
        <v>3140.56</v>
      </c>
    </row>
    <row r="99" spans="1:4">
      <c r="A99">
        <v>2022</v>
      </c>
      <c r="B99" t="s">
        <v>288</v>
      </c>
      <c r="C99" t="s">
        <v>294</v>
      </c>
      <c r="D99">
        <v>0</v>
      </c>
    </row>
    <row r="100" spans="1:4">
      <c r="A100">
        <v>2022</v>
      </c>
      <c r="B100" t="s">
        <v>289</v>
      </c>
      <c r="C100" t="s">
        <v>294</v>
      </c>
      <c r="D100">
        <v>1900</v>
      </c>
    </row>
    <row r="101" spans="1:4">
      <c r="A101">
        <v>2022</v>
      </c>
      <c r="B101" t="s">
        <v>290</v>
      </c>
      <c r="C101" t="s">
        <v>294</v>
      </c>
      <c r="D101">
        <v>0</v>
      </c>
    </row>
  </sheetData>
  <mergeCells count="1">
    <mergeCell ref="K10:R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B6B99-25AD-4008-B7D1-DF18701564A6}">
  <dimension ref="A1:E10"/>
  <sheetViews>
    <sheetView topLeftCell="A2" workbookViewId="0">
      <selection activeCell="A10" sqref="A10"/>
    </sheetView>
  </sheetViews>
  <sheetFormatPr defaultRowHeight="15"/>
  <cols>
    <col min="1" max="1" width="10.7109375" customWidth="1"/>
    <col min="2" max="2" width="12.140625" customWidth="1"/>
    <col min="4" max="4" width="24.42578125" customWidth="1"/>
    <col min="5" max="5" width="62.7109375" customWidth="1"/>
  </cols>
  <sheetData>
    <row r="1" spans="1:5">
      <c r="A1" s="5" t="s">
        <v>27</v>
      </c>
      <c r="B1" s="5" t="s">
        <v>28</v>
      </c>
      <c r="D1" s="5" t="s">
        <v>29</v>
      </c>
      <c r="E1" s="5">
        <v>2026</v>
      </c>
    </row>
    <row r="2" spans="1:5">
      <c r="A2" s="5">
        <v>2018</v>
      </c>
      <c r="B2" s="5">
        <v>1.31</v>
      </c>
      <c r="D2" s="5" t="s">
        <v>30</v>
      </c>
      <c r="E2" s="5" t="s">
        <v>31</v>
      </c>
    </row>
    <row r="3" spans="1:5">
      <c r="A3" s="5">
        <v>2019</v>
      </c>
      <c r="B3" s="5">
        <v>1.29</v>
      </c>
    </row>
    <row r="4" spans="1:5">
      <c r="A4" s="5">
        <v>2020</v>
      </c>
      <c r="B4" s="5">
        <v>1.26</v>
      </c>
    </row>
    <row r="5" spans="1:5">
      <c r="A5" s="5">
        <v>2021</v>
      </c>
      <c r="B5" s="5">
        <v>1.24</v>
      </c>
    </row>
    <row r="6" spans="1:5">
      <c r="A6" s="5">
        <v>2022</v>
      </c>
      <c r="B6" s="5">
        <v>1.1499999999999999</v>
      </c>
    </row>
    <row r="7" spans="1:5">
      <c r="A7" s="5">
        <v>2023</v>
      </c>
      <c r="B7" s="5">
        <v>1.08</v>
      </c>
    </row>
    <row r="8" spans="1:5">
      <c r="A8" s="5">
        <v>2024</v>
      </c>
      <c r="B8" s="5">
        <v>1.05</v>
      </c>
    </row>
    <row r="9" spans="1:5">
      <c r="A9" s="5">
        <v>2025</v>
      </c>
      <c r="B9" s="5">
        <v>1.02</v>
      </c>
    </row>
    <row r="10" spans="1:5">
      <c r="A10" s="79">
        <v>45992</v>
      </c>
      <c r="B10">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F6555-8A7C-4506-8E7A-2706C02CA71D}">
  <dimension ref="A1:N110"/>
  <sheetViews>
    <sheetView workbookViewId="0">
      <selection activeCell="G1" sqref="G1:N21"/>
    </sheetView>
  </sheetViews>
  <sheetFormatPr defaultRowHeight="14.45"/>
  <cols>
    <col min="1" max="1" width="10.140625" bestFit="1" customWidth="1"/>
    <col min="2" max="2" width="33" customWidth="1"/>
    <col min="3" max="3" width="19.5703125" style="17" customWidth="1"/>
    <col min="4" max="4" width="50" style="23" customWidth="1"/>
  </cols>
  <sheetData>
    <row r="1" spans="1:14" ht="14.45" customHeight="1">
      <c r="A1" t="s">
        <v>0</v>
      </c>
      <c r="B1" t="s">
        <v>32</v>
      </c>
      <c r="C1" s="17" t="s">
        <v>33</v>
      </c>
      <c r="D1" s="23" t="s">
        <v>34</v>
      </c>
      <c r="G1" s="80" t="s">
        <v>35</v>
      </c>
      <c r="H1" s="80"/>
      <c r="I1" s="80"/>
      <c r="J1" s="80"/>
      <c r="K1" s="80"/>
      <c r="L1" s="80"/>
      <c r="M1" s="80"/>
      <c r="N1" s="80"/>
    </row>
    <row r="2" spans="1:14" ht="14.45" customHeight="1">
      <c r="A2">
        <v>2018</v>
      </c>
      <c r="B2" t="s">
        <v>36</v>
      </c>
      <c r="C2" s="17">
        <v>442310547</v>
      </c>
      <c r="D2" s="23">
        <f>ROUND(IF(A2 ='Inflation Constants Table'!$E$1,'Inflation-adj budget items'!C2,('Inflation-adj budget items'!C2)*(_xlfn.XLOOKUP('Inflation-adj budget items'!A2,'Inflation Constants Table'!A:A,'Inflation Constants Table'!B:B,0))),0)</f>
        <v>579426817</v>
      </c>
      <c r="G2" s="80"/>
      <c r="H2" s="80"/>
      <c r="I2" s="80"/>
      <c r="J2" s="80"/>
      <c r="K2" s="80"/>
      <c r="L2" s="80"/>
      <c r="M2" s="80"/>
      <c r="N2" s="80"/>
    </row>
    <row r="3" spans="1:14" ht="14.45" customHeight="1">
      <c r="A3">
        <v>2018</v>
      </c>
      <c r="B3" t="s">
        <v>37</v>
      </c>
      <c r="C3" s="17">
        <v>15580097</v>
      </c>
      <c r="D3" s="23">
        <f>ROUND(IF(A3 ='Inflation Constants Table'!$E$1,'Inflation-adj budget items'!C3,('Inflation-adj budget items'!C3)*(_xlfn.XLOOKUP('Inflation-adj budget items'!A3,'Inflation Constants Table'!A:A,'Inflation Constants Table'!B:B,0))),0)</f>
        <v>20409927</v>
      </c>
      <c r="G3" s="80"/>
      <c r="H3" s="80"/>
      <c r="I3" s="80"/>
      <c r="J3" s="80"/>
      <c r="K3" s="80"/>
      <c r="L3" s="80"/>
      <c r="M3" s="80"/>
      <c r="N3" s="80"/>
    </row>
    <row r="4" spans="1:14" ht="14.45" customHeight="1">
      <c r="A4">
        <v>2018</v>
      </c>
      <c r="B4" t="s">
        <v>38</v>
      </c>
      <c r="C4" s="17">
        <v>0</v>
      </c>
      <c r="D4" s="23">
        <f>ROUND(IF(A4 ='Inflation Constants Table'!$E$1,'Inflation-adj budget items'!C4,('Inflation-adj budget items'!C4)*(_xlfn.XLOOKUP('Inflation-adj budget items'!A4,'Inflation Constants Table'!A:A,'Inflation Constants Table'!B:B,0))),0)</f>
        <v>0</v>
      </c>
      <c r="G4" s="80"/>
      <c r="H4" s="80"/>
      <c r="I4" s="80"/>
      <c r="J4" s="80"/>
      <c r="K4" s="80"/>
      <c r="L4" s="80"/>
      <c r="M4" s="80"/>
      <c r="N4" s="80"/>
    </row>
    <row r="5" spans="1:14" ht="14.45" customHeight="1">
      <c r="A5">
        <v>2018</v>
      </c>
      <c r="B5" t="s">
        <v>39</v>
      </c>
      <c r="C5" s="17">
        <v>2292859</v>
      </c>
      <c r="D5" s="23">
        <f>ROUND(IF(A5 ='Inflation Constants Table'!$E$1,'Inflation-adj budget items'!C5,('Inflation-adj budget items'!C5)*(_xlfn.XLOOKUP('Inflation-adj budget items'!A5,'Inflation Constants Table'!A:A,'Inflation Constants Table'!B:B,0))),0)</f>
        <v>3003645</v>
      </c>
      <c r="G5" s="80"/>
      <c r="H5" s="80"/>
      <c r="I5" s="80"/>
      <c r="J5" s="80"/>
      <c r="K5" s="80"/>
      <c r="L5" s="80"/>
      <c r="M5" s="80"/>
      <c r="N5" s="80"/>
    </row>
    <row r="6" spans="1:14" ht="14.45" customHeight="1">
      <c r="A6">
        <v>2018</v>
      </c>
      <c r="B6" t="s">
        <v>40</v>
      </c>
      <c r="C6" s="17">
        <v>1381800</v>
      </c>
      <c r="D6" s="23">
        <f>ROUND(IF(A6 ='Inflation Constants Table'!$E$1,'Inflation-adj budget items'!C6,('Inflation-adj budget items'!C6)*(_xlfn.XLOOKUP('Inflation-adj budget items'!A6,'Inflation Constants Table'!A:A,'Inflation Constants Table'!B:B,0))),0)</f>
        <v>1810158</v>
      </c>
      <c r="G6" s="80"/>
      <c r="H6" s="80"/>
      <c r="I6" s="80"/>
      <c r="J6" s="80"/>
      <c r="K6" s="80"/>
      <c r="L6" s="80"/>
      <c r="M6" s="80"/>
      <c r="N6" s="80"/>
    </row>
    <row r="7" spans="1:14" ht="14.45" customHeight="1">
      <c r="A7">
        <v>2018</v>
      </c>
      <c r="B7" t="s">
        <v>41</v>
      </c>
      <c r="C7" s="17">
        <v>8064705</v>
      </c>
      <c r="D7" s="23">
        <f>ROUND(IF(A7 ='Inflation Constants Table'!$E$1,'Inflation-adj budget items'!C7,('Inflation-adj budget items'!C7)*(_xlfn.XLOOKUP('Inflation-adj budget items'!A7,'Inflation Constants Table'!A:A,'Inflation Constants Table'!B:B,0))),0)</f>
        <v>10564764</v>
      </c>
      <c r="G7" s="80"/>
      <c r="H7" s="80"/>
      <c r="I7" s="80"/>
      <c r="J7" s="80"/>
      <c r="K7" s="80"/>
      <c r="L7" s="80"/>
      <c r="M7" s="80"/>
      <c r="N7" s="80"/>
    </row>
    <row r="8" spans="1:14" ht="14.45" customHeight="1">
      <c r="A8">
        <v>2018</v>
      </c>
      <c r="B8" t="s">
        <v>42</v>
      </c>
      <c r="C8" s="17">
        <v>0</v>
      </c>
      <c r="D8" s="23">
        <f>ROUND(IF(A8 ='Inflation Constants Table'!$E$1,'Inflation-adj budget items'!C8,('Inflation-adj budget items'!C8)*(_xlfn.XLOOKUP('Inflation-adj budget items'!A8,'Inflation Constants Table'!A:A,'Inflation Constants Table'!B:B,0))),0)</f>
        <v>0</v>
      </c>
      <c r="G8" s="80"/>
      <c r="H8" s="80"/>
      <c r="I8" s="80"/>
      <c r="J8" s="80"/>
      <c r="K8" s="80"/>
      <c r="L8" s="80"/>
      <c r="M8" s="80"/>
      <c r="N8" s="80"/>
    </row>
    <row r="9" spans="1:14" ht="14.45" customHeight="1">
      <c r="A9">
        <v>2018</v>
      </c>
      <c r="B9" t="s">
        <v>43</v>
      </c>
      <c r="C9" s="17">
        <v>4838272</v>
      </c>
      <c r="D9" s="23">
        <f>ROUND(IF(A9 ='Inflation Constants Table'!$E$1,'Inflation-adj budget items'!C9,('Inflation-adj budget items'!C9)*(_xlfn.XLOOKUP('Inflation-adj budget items'!A9,'Inflation Constants Table'!A:A,'Inflation Constants Table'!B:B,0))),0)</f>
        <v>6338136</v>
      </c>
      <c r="G9" s="80"/>
      <c r="H9" s="80"/>
      <c r="I9" s="80"/>
      <c r="J9" s="80"/>
      <c r="K9" s="80"/>
      <c r="L9" s="80"/>
      <c r="M9" s="80"/>
      <c r="N9" s="80"/>
    </row>
    <row r="10" spans="1:14" ht="14.45" customHeight="1">
      <c r="A10">
        <v>2018</v>
      </c>
      <c r="B10" t="s">
        <v>44</v>
      </c>
      <c r="C10" s="17">
        <v>474468280</v>
      </c>
      <c r="D10" s="23">
        <f>ROUND(IF(A10 ='Inflation Constants Table'!$E$1,'Inflation-adj budget items'!C10,('Inflation-adj budget items'!C10)*(_xlfn.XLOOKUP('Inflation-adj budget items'!A10,'Inflation Constants Table'!A:A,'Inflation Constants Table'!B:B,0))),0)</f>
        <v>621553447</v>
      </c>
      <c r="G10" s="80"/>
      <c r="H10" s="80"/>
      <c r="I10" s="80"/>
      <c r="J10" s="80"/>
      <c r="K10" s="80"/>
      <c r="L10" s="80"/>
      <c r="M10" s="80"/>
      <c r="N10" s="80"/>
    </row>
    <row r="11" spans="1:14" ht="15">
      <c r="A11">
        <v>2018</v>
      </c>
      <c r="B11" t="s">
        <v>45</v>
      </c>
      <c r="C11" s="17">
        <v>1196017236</v>
      </c>
      <c r="D11" s="23">
        <f>ROUND(IF(A11 ='Inflation Constants Table'!$E$1,'Inflation-adj budget items'!C11,('Inflation-adj budget items'!C11)*(_xlfn.XLOOKUP('Inflation-adj budget items'!A11,'Inflation Constants Table'!A:A,'Inflation Constants Table'!B:B,0))),0)</f>
        <v>1566782579</v>
      </c>
      <c r="G11" s="80"/>
      <c r="H11" s="80"/>
      <c r="I11" s="80"/>
      <c r="J11" s="80"/>
      <c r="K11" s="80"/>
      <c r="L11" s="80"/>
      <c r="M11" s="80"/>
      <c r="N11" s="80"/>
    </row>
    <row r="12" spans="1:14" ht="15">
      <c r="A12">
        <v>2018</v>
      </c>
      <c r="B12" t="s">
        <v>46</v>
      </c>
      <c r="C12" s="2">
        <v>3561</v>
      </c>
      <c r="D12" s="23" t="s">
        <v>47</v>
      </c>
      <c r="G12" s="80"/>
      <c r="H12" s="80"/>
      <c r="I12" s="80"/>
      <c r="J12" s="80"/>
      <c r="K12" s="80"/>
      <c r="L12" s="80"/>
      <c r="M12" s="80"/>
      <c r="N12" s="80"/>
    </row>
    <row r="13" spans="1:14" ht="15">
      <c r="A13">
        <v>2018</v>
      </c>
      <c r="B13" t="s">
        <v>48</v>
      </c>
      <c r="C13" s="2">
        <v>12231</v>
      </c>
      <c r="D13" s="23" t="s">
        <v>47</v>
      </c>
      <c r="G13" s="80"/>
      <c r="H13" s="80"/>
      <c r="I13" s="80"/>
      <c r="J13" s="80"/>
      <c r="K13" s="80"/>
      <c r="L13" s="80"/>
      <c r="M13" s="80"/>
      <c r="N13" s="80"/>
    </row>
    <row r="14" spans="1:14" ht="15">
      <c r="A14">
        <v>2019</v>
      </c>
      <c r="B14" t="s">
        <v>36</v>
      </c>
      <c r="C14" s="17">
        <v>456335077</v>
      </c>
      <c r="D14" s="23">
        <f>ROUND(IF(A14 ='Inflation Constants Table'!$E$1,'Inflation-adj budget items'!C14,('Inflation-adj budget items'!C14)*(_xlfn.XLOOKUP('Inflation-adj budget items'!A14,'Inflation Constants Table'!A:A,'Inflation Constants Table'!B:B,0))),0)</f>
        <v>588672249</v>
      </c>
      <c r="G14" s="80"/>
      <c r="H14" s="80"/>
      <c r="I14" s="80"/>
      <c r="J14" s="80"/>
      <c r="K14" s="80"/>
      <c r="L14" s="80"/>
      <c r="M14" s="80"/>
      <c r="N14" s="80"/>
    </row>
    <row r="15" spans="1:14" ht="15">
      <c r="A15">
        <v>2019</v>
      </c>
      <c r="B15" t="s">
        <v>37</v>
      </c>
      <c r="C15" s="17">
        <v>16502031</v>
      </c>
      <c r="D15" s="23">
        <f>ROUND(IF(A15 ='Inflation Constants Table'!$E$1,'Inflation-adj budget items'!C15,('Inflation-adj budget items'!C15)*(_xlfn.XLOOKUP('Inflation-adj budget items'!A15,'Inflation Constants Table'!A:A,'Inflation Constants Table'!B:B,0))),0)</f>
        <v>21287620</v>
      </c>
      <c r="G15" s="80"/>
      <c r="H15" s="80"/>
      <c r="I15" s="80"/>
      <c r="J15" s="80"/>
      <c r="K15" s="80"/>
      <c r="L15" s="80"/>
      <c r="M15" s="80"/>
      <c r="N15" s="80"/>
    </row>
    <row r="16" spans="1:14" ht="15">
      <c r="A16">
        <v>2019</v>
      </c>
      <c r="B16" t="s">
        <v>38</v>
      </c>
      <c r="C16" s="17">
        <v>4327282</v>
      </c>
      <c r="D16" s="23">
        <f>ROUND(IF(A16 ='Inflation Constants Table'!$E$1,'Inflation-adj budget items'!C16,('Inflation-adj budget items'!C16)*(_xlfn.XLOOKUP('Inflation-adj budget items'!A16,'Inflation Constants Table'!A:A,'Inflation Constants Table'!B:B,0))),0)</f>
        <v>5582194</v>
      </c>
      <c r="G16" s="80"/>
      <c r="H16" s="80"/>
      <c r="I16" s="80"/>
      <c r="J16" s="80"/>
      <c r="K16" s="80"/>
      <c r="L16" s="80"/>
      <c r="M16" s="80"/>
      <c r="N16" s="80"/>
    </row>
    <row r="17" spans="1:14" ht="15">
      <c r="A17">
        <v>2019</v>
      </c>
      <c r="B17" t="s">
        <v>39</v>
      </c>
      <c r="C17" s="17">
        <v>2229341</v>
      </c>
      <c r="D17" s="23">
        <f>ROUND(IF(A17 ='Inflation Constants Table'!$E$1,'Inflation-adj budget items'!C17,('Inflation-adj budget items'!C17)*(_xlfn.XLOOKUP('Inflation-adj budget items'!A17,'Inflation Constants Table'!A:A,'Inflation Constants Table'!B:B,0))),0)</f>
        <v>2875850</v>
      </c>
      <c r="G17" s="80"/>
      <c r="H17" s="80"/>
      <c r="I17" s="80"/>
      <c r="J17" s="80"/>
      <c r="K17" s="80"/>
      <c r="L17" s="80"/>
      <c r="M17" s="80"/>
      <c r="N17" s="80"/>
    </row>
    <row r="18" spans="1:14" ht="15">
      <c r="A18">
        <v>2019</v>
      </c>
      <c r="B18" t="s">
        <v>40</v>
      </c>
      <c r="C18" s="17">
        <v>1206628</v>
      </c>
      <c r="D18" s="23">
        <f>ROUND(IF(A18 ='Inflation Constants Table'!$E$1,'Inflation-adj budget items'!C18,('Inflation-adj budget items'!C18)*(_xlfn.XLOOKUP('Inflation-adj budget items'!A18,'Inflation Constants Table'!A:A,'Inflation Constants Table'!B:B,0))),0)</f>
        <v>1556550</v>
      </c>
      <c r="G18" s="80"/>
      <c r="H18" s="80"/>
      <c r="I18" s="80"/>
      <c r="J18" s="80"/>
      <c r="K18" s="80"/>
      <c r="L18" s="80"/>
      <c r="M18" s="80"/>
      <c r="N18" s="80"/>
    </row>
    <row r="19" spans="1:14" ht="15">
      <c r="A19">
        <v>2019</v>
      </c>
      <c r="B19" t="s">
        <v>41</v>
      </c>
      <c r="C19" s="17">
        <v>6646200</v>
      </c>
      <c r="D19" s="23">
        <f>ROUND(IF(A19 ='Inflation Constants Table'!$E$1,'Inflation-adj budget items'!C19,('Inflation-adj budget items'!C19)*(_xlfn.XLOOKUP('Inflation-adj budget items'!A19,'Inflation Constants Table'!A:A,'Inflation Constants Table'!B:B,0))),0)</f>
        <v>8573598</v>
      </c>
      <c r="G19" s="80"/>
      <c r="H19" s="80"/>
      <c r="I19" s="80"/>
      <c r="J19" s="80"/>
      <c r="K19" s="80"/>
      <c r="L19" s="80"/>
      <c r="M19" s="80"/>
      <c r="N19" s="80"/>
    </row>
    <row r="20" spans="1:14" ht="15">
      <c r="A20">
        <v>2019</v>
      </c>
      <c r="B20" t="s">
        <v>42</v>
      </c>
      <c r="C20" s="17">
        <v>0</v>
      </c>
      <c r="D20" s="23">
        <f>ROUND(IF(A20 ='Inflation Constants Table'!$E$1,'Inflation-adj budget items'!C20,('Inflation-adj budget items'!C20)*(_xlfn.XLOOKUP('Inflation-adj budget items'!A20,'Inflation Constants Table'!A:A,'Inflation Constants Table'!B:B,0))),0)</f>
        <v>0</v>
      </c>
      <c r="G20" s="80"/>
      <c r="H20" s="80"/>
      <c r="I20" s="80"/>
      <c r="J20" s="80"/>
      <c r="K20" s="80"/>
      <c r="L20" s="80"/>
      <c r="M20" s="80"/>
      <c r="N20" s="80"/>
    </row>
    <row r="21" spans="1:14" ht="15">
      <c r="A21">
        <v>2019</v>
      </c>
      <c r="B21" t="s">
        <v>43</v>
      </c>
      <c r="C21" s="17">
        <v>3300000</v>
      </c>
      <c r="D21" s="23">
        <f>ROUND(IF(A21 ='Inflation Constants Table'!$E$1,'Inflation-adj budget items'!C21,('Inflation-adj budget items'!C21)*(_xlfn.XLOOKUP('Inflation-adj budget items'!A21,'Inflation Constants Table'!A:A,'Inflation Constants Table'!B:B,0))),0)</f>
        <v>4257000</v>
      </c>
      <c r="G21" s="80"/>
      <c r="H21" s="80"/>
      <c r="I21" s="80"/>
      <c r="J21" s="80"/>
      <c r="K21" s="80"/>
      <c r="L21" s="80"/>
      <c r="M21" s="80"/>
      <c r="N21" s="80"/>
    </row>
    <row r="22" spans="1:14" ht="15">
      <c r="A22">
        <v>2019</v>
      </c>
      <c r="B22" t="s">
        <v>44</v>
      </c>
      <c r="C22" s="17">
        <v>490546559</v>
      </c>
      <c r="D22" s="23">
        <f>ROUND(IF(A22 ='Inflation Constants Table'!$E$1,'Inflation-adj budget items'!C22,('Inflation-adj budget items'!C22)*(_xlfn.XLOOKUP('Inflation-adj budget items'!A22,'Inflation Constants Table'!A:A,'Inflation Constants Table'!B:B,0))),0)</f>
        <v>632805061</v>
      </c>
      <c r="L22" s="42" t="s">
        <v>49</v>
      </c>
    </row>
    <row r="23" spans="1:14" ht="15">
      <c r="A23">
        <v>2019</v>
      </c>
      <c r="B23" t="s">
        <v>45</v>
      </c>
      <c r="C23" s="17">
        <v>1260996230</v>
      </c>
      <c r="D23" s="23">
        <f>ROUND(IF(A23 ='Inflation Constants Table'!$E$1,'Inflation-adj budget items'!C23,('Inflation-adj budget items'!C23)*(_xlfn.XLOOKUP('Inflation-adj budget items'!A23,'Inflation Constants Table'!A:A,'Inflation Constants Table'!B:B,0))),0)</f>
        <v>1626685137</v>
      </c>
    </row>
    <row r="24" spans="1:14" ht="15">
      <c r="A24">
        <v>2019</v>
      </c>
      <c r="B24" t="s">
        <v>46</v>
      </c>
      <c r="C24" s="2">
        <v>3622</v>
      </c>
      <c r="D24" s="23" t="s">
        <v>47</v>
      </c>
    </row>
    <row r="25" spans="1:14" ht="15">
      <c r="A25">
        <v>2019</v>
      </c>
      <c r="B25" t="s">
        <v>48</v>
      </c>
      <c r="C25" s="2">
        <v>12374</v>
      </c>
      <c r="D25" s="23" t="s">
        <v>47</v>
      </c>
    </row>
    <row r="26" spans="1:14" ht="15">
      <c r="A26">
        <v>2020</v>
      </c>
      <c r="B26" t="s">
        <v>36</v>
      </c>
      <c r="C26" s="17">
        <v>479091284</v>
      </c>
      <c r="D26" s="23">
        <f>ROUND(IF(A26 ='Inflation Constants Table'!$E$1,'Inflation-adj budget items'!C26,('Inflation-adj budget items'!C26)*(_xlfn.XLOOKUP('Inflation-adj budget items'!A26,'Inflation Constants Table'!A:A,'Inflation Constants Table'!B:B,0))),0)</f>
        <v>603655018</v>
      </c>
    </row>
    <row r="27" spans="1:14" ht="15">
      <c r="A27">
        <v>2020</v>
      </c>
      <c r="B27" t="s">
        <v>37</v>
      </c>
      <c r="C27" s="17">
        <v>17377580</v>
      </c>
      <c r="D27" s="23">
        <f>ROUND(IF(A27 ='Inflation Constants Table'!$E$1,'Inflation-adj budget items'!C27,('Inflation-adj budget items'!C27)*(_xlfn.XLOOKUP('Inflation-adj budget items'!A27,'Inflation Constants Table'!A:A,'Inflation Constants Table'!B:B,0))),0)</f>
        <v>21895751</v>
      </c>
    </row>
    <row r="28" spans="1:14" ht="15">
      <c r="A28">
        <v>2020</v>
      </c>
      <c r="B28" t="s">
        <v>38</v>
      </c>
      <c r="C28" s="17">
        <v>4376926</v>
      </c>
      <c r="D28" s="23">
        <f>ROUND(IF(A28 ='Inflation Constants Table'!$E$1,'Inflation-adj budget items'!C28,('Inflation-adj budget items'!C28)*(_xlfn.XLOOKUP('Inflation-adj budget items'!A28,'Inflation Constants Table'!A:A,'Inflation Constants Table'!B:B,0))),0)</f>
        <v>5514927</v>
      </c>
    </row>
    <row r="29" spans="1:14" ht="15">
      <c r="A29">
        <v>2020</v>
      </c>
      <c r="B29" t="s">
        <v>39</v>
      </c>
      <c r="C29" s="17">
        <v>2375382</v>
      </c>
      <c r="D29" s="23">
        <f>ROUND(IF(A29 ='Inflation Constants Table'!$E$1,'Inflation-adj budget items'!C29,('Inflation-adj budget items'!C29)*(_xlfn.XLOOKUP('Inflation-adj budget items'!A29,'Inflation Constants Table'!A:A,'Inflation Constants Table'!B:B,0))),0)</f>
        <v>2992981</v>
      </c>
    </row>
    <row r="30" spans="1:14" ht="15">
      <c r="A30">
        <v>2020</v>
      </c>
      <c r="B30" t="s">
        <v>40</v>
      </c>
      <c r="C30" s="17">
        <v>1663177</v>
      </c>
      <c r="D30" s="23">
        <f>ROUND(IF(A30 ='Inflation Constants Table'!$E$1,'Inflation-adj budget items'!C30,('Inflation-adj budget items'!C30)*(_xlfn.XLOOKUP('Inflation-adj budget items'!A30,'Inflation Constants Table'!A:A,'Inflation Constants Table'!B:B,0))),0)</f>
        <v>2095603</v>
      </c>
    </row>
    <row r="31" spans="1:14" ht="15">
      <c r="A31">
        <v>2020</v>
      </c>
      <c r="B31" t="s">
        <v>41</v>
      </c>
      <c r="C31" s="17">
        <v>5170268</v>
      </c>
      <c r="D31" s="23">
        <f>ROUND(IF(A31 ='Inflation Constants Table'!$E$1,'Inflation-adj budget items'!C31,('Inflation-adj budget items'!C31)*(_xlfn.XLOOKUP('Inflation-adj budget items'!A31,'Inflation Constants Table'!A:A,'Inflation Constants Table'!B:B,0))),0)</f>
        <v>6514538</v>
      </c>
    </row>
    <row r="32" spans="1:14" ht="15">
      <c r="A32">
        <v>2020</v>
      </c>
      <c r="B32" t="s">
        <v>42</v>
      </c>
      <c r="C32" s="17">
        <v>0</v>
      </c>
      <c r="D32" s="23">
        <f>ROUND(IF(A32 ='Inflation Constants Table'!$E$1,'Inflation-adj budget items'!C32,('Inflation-adj budget items'!C32)*(_xlfn.XLOOKUP('Inflation-adj budget items'!A32,'Inflation Constants Table'!A:A,'Inflation Constants Table'!B:B,0))),0)</f>
        <v>0</v>
      </c>
    </row>
    <row r="33" spans="1:4" ht="15">
      <c r="A33">
        <v>2020</v>
      </c>
      <c r="B33" t="s">
        <v>43</v>
      </c>
      <c r="C33" s="17">
        <v>1161000</v>
      </c>
      <c r="D33" s="23">
        <f>ROUND(IF(A33 ='Inflation Constants Table'!$E$1,'Inflation-adj budget items'!C33,('Inflation-adj budget items'!C33)*(_xlfn.XLOOKUP('Inflation-adj budget items'!A33,'Inflation Constants Table'!A:A,'Inflation Constants Table'!B:B,0))),0)</f>
        <v>1462860</v>
      </c>
    </row>
    <row r="34" spans="1:4" ht="15">
      <c r="A34">
        <v>2020</v>
      </c>
      <c r="B34" t="s">
        <v>44</v>
      </c>
      <c r="C34" s="17">
        <v>511215617</v>
      </c>
      <c r="D34" s="23">
        <f>ROUND(IF(A34 ='Inflation Constants Table'!$E$1,'Inflation-adj budget items'!C34,('Inflation-adj budget items'!C34)*(_xlfn.XLOOKUP('Inflation-adj budget items'!A34,'Inflation Constants Table'!A:A,'Inflation Constants Table'!B:B,0))),0)</f>
        <v>644131677</v>
      </c>
    </row>
    <row r="35" spans="1:4" ht="15">
      <c r="A35">
        <v>2020</v>
      </c>
      <c r="B35" t="s">
        <v>45</v>
      </c>
      <c r="C35" s="17">
        <v>1278428170</v>
      </c>
      <c r="D35" s="23">
        <f>ROUND(IF(A35 ='Inflation Constants Table'!$E$1,'Inflation-adj budget items'!C35,('Inflation-adj budget items'!C35)*(_xlfn.XLOOKUP('Inflation-adj budget items'!A35,'Inflation Constants Table'!A:A,'Inflation Constants Table'!B:B,0))),0)</f>
        <v>1610819494</v>
      </c>
    </row>
    <row r="36" spans="1:4" ht="15">
      <c r="A36">
        <v>2020</v>
      </c>
      <c r="B36" t="s">
        <v>46</v>
      </c>
      <c r="C36" s="2">
        <v>3637</v>
      </c>
      <c r="D36" s="23" t="s">
        <v>47</v>
      </c>
    </row>
    <row r="37" spans="1:4" ht="15">
      <c r="A37">
        <v>2020</v>
      </c>
      <c r="B37" t="s">
        <v>48</v>
      </c>
      <c r="C37" s="2">
        <v>12508</v>
      </c>
      <c r="D37" s="23" t="s">
        <v>47</v>
      </c>
    </row>
    <row r="38" spans="1:4" ht="15">
      <c r="A38">
        <v>2021</v>
      </c>
      <c r="B38" t="s">
        <v>36</v>
      </c>
      <c r="C38" s="17">
        <v>486506918</v>
      </c>
      <c r="D38" s="23">
        <f>ROUND(IF(A38 ='Inflation Constants Table'!$E$1,'Inflation-adj budget items'!C38,('Inflation-adj budget items'!C38)*(_xlfn.XLOOKUP('Inflation-adj budget items'!A38,'Inflation Constants Table'!A:A,'Inflation Constants Table'!B:B,0))),0)</f>
        <v>603268578</v>
      </c>
    </row>
    <row r="39" spans="1:4" ht="15">
      <c r="A39">
        <v>2021</v>
      </c>
      <c r="B39" t="s">
        <v>37</v>
      </c>
      <c r="C39" s="17">
        <v>17401136</v>
      </c>
      <c r="D39" s="23">
        <f>ROUND(IF(A39 ='Inflation Constants Table'!$E$1,'Inflation-adj budget items'!C39,('Inflation-adj budget items'!C39)*(_xlfn.XLOOKUP('Inflation-adj budget items'!A39,'Inflation Constants Table'!A:A,'Inflation Constants Table'!B:B,0))),0)</f>
        <v>21577409</v>
      </c>
    </row>
    <row r="40" spans="1:4" ht="15">
      <c r="A40">
        <v>2021</v>
      </c>
      <c r="B40" t="s">
        <v>38</v>
      </c>
      <c r="C40" s="17">
        <v>4391497</v>
      </c>
      <c r="D40" s="23">
        <f>ROUND(IF(A40 ='Inflation Constants Table'!$E$1,'Inflation-adj budget items'!C40,('Inflation-adj budget items'!C40)*(_xlfn.XLOOKUP('Inflation-adj budget items'!A40,'Inflation Constants Table'!A:A,'Inflation Constants Table'!B:B,0))),0)</f>
        <v>5445456</v>
      </c>
    </row>
    <row r="41" spans="1:4" ht="15">
      <c r="A41">
        <v>2021</v>
      </c>
      <c r="B41" t="s">
        <v>39</v>
      </c>
      <c r="C41" s="17">
        <v>2273579</v>
      </c>
      <c r="D41" s="23">
        <f>ROUND(IF(A41 ='Inflation Constants Table'!$E$1,'Inflation-adj budget items'!C41,('Inflation-adj budget items'!C41)*(_xlfn.XLOOKUP('Inflation-adj budget items'!A41,'Inflation Constants Table'!A:A,'Inflation Constants Table'!B:B,0))),0)</f>
        <v>2819238</v>
      </c>
    </row>
    <row r="42" spans="1:4" ht="15">
      <c r="A42">
        <v>2021</v>
      </c>
      <c r="B42" t="s">
        <v>40</v>
      </c>
      <c r="C42" s="17">
        <v>882745</v>
      </c>
      <c r="D42" s="23">
        <f>ROUND(IF(A42 ='Inflation Constants Table'!$E$1,'Inflation-adj budget items'!C42,('Inflation-adj budget items'!C42)*(_xlfn.XLOOKUP('Inflation-adj budget items'!A42,'Inflation Constants Table'!A:A,'Inflation Constants Table'!B:B,0))),0)</f>
        <v>1094604</v>
      </c>
    </row>
    <row r="43" spans="1:4" ht="15">
      <c r="A43">
        <v>2021</v>
      </c>
      <c r="B43" t="s">
        <v>41</v>
      </c>
      <c r="C43" s="17">
        <v>7034426</v>
      </c>
      <c r="D43" s="23">
        <f>ROUND(IF(A43 ='Inflation Constants Table'!$E$1,'Inflation-adj budget items'!C43,('Inflation-adj budget items'!C43)*(_xlfn.XLOOKUP('Inflation-adj budget items'!A43,'Inflation Constants Table'!A:A,'Inflation Constants Table'!B:B,0))),0)</f>
        <v>8722688</v>
      </c>
    </row>
    <row r="44" spans="1:4" ht="15">
      <c r="A44">
        <v>2021</v>
      </c>
      <c r="B44" t="s">
        <v>42</v>
      </c>
      <c r="C44" s="17">
        <v>0</v>
      </c>
      <c r="D44" s="23">
        <f>ROUND(IF(A44 ='Inflation Constants Table'!$E$1,'Inflation-adj budget items'!C44,('Inflation-adj budget items'!C44)*(_xlfn.XLOOKUP('Inflation-adj budget items'!A44,'Inflation Constants Table'!A:A,'Inflation Constants Table'!B:B,0))),0)</f>
        <v>0</v>
      </c>
    </row>
    <row r="45" spans="1:4" ht="15">
      <c r="A45">
        <v>2021</v>
      </c>
      <c r="B45" t="s">
        <v>43</v>
      </c>
      <c r="C45" s="17">
        <v>0</v>
      </c>
      <c r="D45" s="23">
        <f>ROUND(IF(A45 ='Inflation Constants Table'!$E$1,'Inflation-adj budget items'!C45,('Inflation-adj budget items'!C45)*(_xlfn.XLOOKUP('Inflation-adj budget items'!A45,'Inflation Constants Table'!A:A,'Inflation Constants Table'!B:B,0))),0)</f>
        <v>0</v>
      </c>
    </row>
    <row r="46" spans="1:4" ht="15">
      <c r="A46">
        <v>2021</v>
      </c>
      <c r="B46" t="s">
        <v>44</v>
      </c>
      <c r="C46" s="17">
        <v>518490301</v>
      </c>
      <c r="D46" s="23">
        <f>ROUND(IF(A46 ='Inflation Constants Table'!$E$1,'Inflation-adj budget items'!C46,('Inflation-adj budget items'!C46)*(_xlfn.XLOOKUP('Inflation-adj budget items'!A46,'Inflation Constants Table'!A:A,'Inflation Constants Table'!B:B,0))),0)</f>
        <v>642927973</v>
      </c>
    </row>
    <row r="47" spans="1:4" ht="15">
      <c r="A47">
        <v>2021</v>
      </c>
      <c r="B47" t="s">
        <v>45</v>
      </c>
      <c r="C47" s="17">
        <v>1287347241</v>
      </c>
      <c r="D47" s="23">
        <f>ROUND(IF(A47 ='Inflation Constants Table'!$E$1,'Inflation-adj budget items'!C47,('Inflation-adj budget items'!C47)*(_xlfn.XLOOKUP('Inflation-adj budget items'!A47,'Inflation Constants Table'!A:A,'Inflation Constants Table'!B:B,0))),0)</f>
        <v>1596310579</v>
      </c>
    </row>
    <row r="48" spans="1:4" ht="15">
      <c r="A48">
        <v>2021</v>
      </c>
      <c r="B48" t="s">
        <v>46</v>
      </c>
      <c r="C48" s="2">
        <v>3653</v>
      </c>
      <c r="D48" s="23" t="s">
        <v>47</v>
      </c>
    </row>
    <row r="49" spans="1:4" ht="15">
      <c r="A49">
        <v>2021</v>
      </c>
      <c r="B49" t="s">
        <v>48</v>
      </c>
      <c r="C49" s="2">
        <v>12667</v>
      </c>
      <c r="D49" s="23" t="s">
        <v>47</v>
      </c>
    </row>
    <row r="50" spans="1:4" ht="15">
      <c r="A50">
        <v>2022</v>
      </c>
      <c r="B50" t="s">
        <v>36</v>
      </c>
      <c r="C50" s="17">
        <v>501294814</v>
      </c>
      <c r="D50" s="23">
        <f>ROUND(IF(A50 ='Inflation Constants Table'!$E$1,'Inflation-adj budget items'!C50,('Inflation-adj budget items'!C50)*(_xlfn.XLOOKUP('Inflation-adj budget items'!A50,'Inflation Constants Table'!A:A,'Inflation Constants Table'!B:B,0))),0)</f>
        <v>576489036</v>
      </c>
    </row>
    <row r="51" spans="1:4" ht="15">
      <c r="A51">
        <v>2022</v>
      </c>
      <c r="B51" t="s">
        <v>37</v>
      </c>
      <c r="C51" s="17">
        <v>18899735</v>
      </c>
      <c r="D51" s="23">
        <f>ROUND(IF(A51 ='Inflation Constants Table'!$E$1,'Inflation-adj budget items'!C51,('Inflation-adj budget items'!C51)*(_xlfn.XLOOKUP('Inflation-adj budget items'!A51,'Inflation Constants Table'!A:A,'Inflation Constants Table'!B:B,0))),0)</f>
        <v>21734695</v>
      </c>
    </row>
    <row r="52" spans="1:4" ht="15">
      <c r="A52">
        <v>2022</v>
      </c>
      <c r="B52" t="s">
        <v>38</v>
      </c>
      <c r="C52" s="17">
        <v>4589013</v>
      </c>
      <c r="D52" s="23">
        <f>ROUND(IF(A52 ='Inflation Constants Table'!$E$1,'Inflation-adj budget items'!C52,('Inflation-adj budget items'!C52)*(_xlfn.XLOOKUP('Inflation-adj budget items'!A52,'Inflation Constants Table'!A:A,'Inflation Constants Table'!B:B,0))),0)</f>
        <v>5277365</v>
      </c>
    </row>
    <row r="53" spans="1:4" ht="15">
      <c r="A53">
        <v>2022</v>
      </c>
      <c r="B53" t="s">
        <v>39</v>
      </c>
      <c r="C53" s="17">
        <v>2535611</v>
      </c>
      <c r="D53" s="23">
        <f>ROUND(IF(A53 ='Inflation Constants Table'!$E$1,'Inflation-adj budget items'!C53,('Inflation-adj budget items'!C53)*(_xlfn.XLOOKUP('Inflation-adj budget items'!A53,'Inflation Constants Table'!A:A,'Inflation Constants Table'!B:B,0))),0)</f>
        <v>2915953</v>
      </c>
    </row>
    <row r="54" spans="1:4" ht="15">
      <c r="A54">
        <v>2022</v>
      </c>
      <c r="B54" t="s">
        <v>40</v>
      </c>
      <c r="C54" s="17">
        <v>981634</v>
      </c>
      <c r="D54" s="23">
        <f>ROUND(IF(A54 ='Inflation Constants Table'!$E$1,'Inflation-adj budget items'!C54,('Inflation-adj budget items'!C54)*(_xlfn.XLOOKUP('Inflation-adj budget items'!A54,'Inflation Constants Table'!A:A,'Inflation Constants Table'!B:B,0))),0)</f>
        <v>1128879</v>
      </c>
    </row>
    <row r="55" spans="1:4" ht="15">
      <c r="A55">
        <v>2022</v>
      </c>
      <c r="B55" t="s">
        <v>41</v>
      </c>
      <c r="C55" s="17">
        <v>6388416</v>
      </c>
      <c r="D55" s="23">
        <f>ROUND(IF(A55 ='Inflation Constants Table'!$E$1,'Inflation-adj budget items'!C55,('Inflation-adj budget items'!C55)*(_xlfn.XLOOKUP('Inflation-adj budget items'!A55,'Inflation Constants Table'!A:A,'Inflation Constants Table'!B:B,0))),0)</f>
        <v>7346678</v>
      </c>
    </row>
    <row r="56" spans="1:4" ht="15">
      <c r="A56">
        <v>2022</v>
      </c>
      <c r="B56" t="s">
        <v>42</v>
      </c>
      <c r="C56" s="17">
        <v>0</v>
      </c>
      <c r="D56" s="23">
        <f>ROUND(IF(A56 ='Inflation Constants Table'!$E$1,'Inflation-adj budget items'!C56,('Inflation-adj budget items'!C56)*(_xlfn.XLOOKUP('Inflation-adj budget items'!A56,'Inflation Constants Table'!A:A,'Inflation Constants Table'!B:B,0))),0)</f>
        <v>0</v>
      </c>
    </row>
    <row r="57" spans="1:4" ht="15">
      <c r="A57">
        <v>2022</v>
      </c>
      <c r="B57" t="s">
        <v>43</v>
      </c>
      <c r="C57" s="17">
        <v>747875</v>
      </c>
      <c r="D57" s="23">
        <f>ROUND(IF(A57 ='Inflation Constants Table'!$E$1,'Inflation-adj budget items'!C57,('Inflation-adj budget items'!C57)*(_xlfn.XLOOKUP('Inflation-adj budget items'!A57,'Inflation Constants Table'!A:A,'Inflation Constants Table'!B:B,0))),0)</f>
        <v>860056</v>
      </c>
    </row>
    <row r="58" spans="1:4" ht="15">
      <c r="A58">
        <v>2022</v>
      </c>
      <c r="B58" t="s">
        <v>44</v>
      </c>
      <c r="C58" s="17">
        <v>535437098</v>
      </c>
      <c r="D58" s="23">
        <f>ROUND(IF(A58 ='Inflation Constants Table'!$E$1,'Inflation-adj budget items'!C58,('Inflation-adj budget items'!C58)*(_xlfn.XLOOKUP('Inflation-adj budget items'!A58,'Inflation Constants Table'!A:A,'Inflation Constants Table'!B:B,0))),0)</f>
        <v>615752663</v>
      </c>
    </row>
    <row r="59" spans="1:4" ht="15">
      <c r="A59">
        <v>2022</v>
      </c>
      <c r="B59" t="s">
        <v>45</v>
      </c>
      <c r="C59" s="17">
        <v>1357517058</v>
      </c>
      <c r="D59" s="23">
        <f>ROUND(IF(A59 ='Inflation Constants Table'!$E$1,'Inflation-adj budget items'!C59,('Inflation-adj budget items'!C59)*(_xlfn.XLOOKUP('Inflation-adj budget items'!A59,'Inflation Constants Table'!A:A,'Inflation Constants Table'!B:B,0))),0)</f>
        <v>1561144617</v>
      </c>
    </row>
    <row r="60" spans="1:4" ht="15">
      <c r="A60">
        <v>2022</v>
      </c>
      <c r="B60" t="s">
        <v>46</v>
      </c>
      <c r="C60" s="2">
        <v>3673</v>
      </c>
      <c r="D60" s="23" t="s">
        <v>47</v>
      </c>
    </row>
    <row r="61" spans="1:4" ht="15">
      <c r="A61">
        <v>2022</v>
      </c>
      <c r="B61" t="s">
        <v>48</v>
      </c>
      <c r="C61" s="2">
        <v>12867</v>
      </c>
      <c r="D61" s="23" t="s">
        <v>47</v>
      </c>
    </row>
    <row r="62" spans="1:4" ht="15">
      <c r="A62">
        <v>2023</v>
      </c>
      <c r="B62" t="s">
        <v>36</v>
      </c>
      <c r="C62" s="17">
        <v>529378290</v>
      </c>
      <c r="D62" s="23">
        <f>ROUND(IF(A62 ='Inflation Constants Table'!$E$1,'Inflation-adj budget items'!C62,('Inflation-adj budget items'!C62)*(_xlfn.XLOOKUP('Inflation-adj budget items'!A62,'Inflation Constants Table'!A:A,'Inflation Constants Table'!B:B,0))),0)</f>
        <v>571728553</v>
      </c>
    </row>
    <row r="63" spans="1:4" ht="15">
      <c r="A63">
        <v>2023</v>
      </c>
      <c r="B63" t="s">
        <v>37</v>
      </c>
      <c r="C63" s="17">
        <v>20849732</v>
      </c>
      <c r="D63" s="23">
        <f>ROUND(IF(A63 ='Inflation Constants Table'!$E$1,'Inflation-adj budget items'!C63,('Inflation-adj budget items'!C63)*(_xlfn.XLOOKUP('Inflation-adj budget items'!A63,'Inflation Constants Table'!A:A,'Inflation Constants Table'!B:B,0))),0)</f>
        <v>22517711</v>
      </c>
    </row>
    <row r="64" spans="1:4" ht="15">
      <c r="A64">
        <v>2023</v>
      </c>
      <c r="B64" t="s">
        <v>38</v>
      </c>
      <c r="C64" s="17">
        <v>4784776</v>
      </c>
      <c r="D64" s="23">
        <f>ROUND(IF(A64 ='Inflation Constants Table'!$E$1,'Inflation-adj budget items'!C64,('Inflation-adj budget items'!C64)*(_xlfn.XLOOKUP('Inflation-adj budget items'!A64,'Inflation Constants Table'!A:A,'Inflation Constants Table'!B:B,0))),0)</f>
        <v>5167558</v>
      </c>
    </row>
    <row r="65" spans="1:4" ht="15">
      <c r="A65">
        <v>2023</v>
      </c>
      <c r="B65" t="s">
        <v>39</v>
      </c>
      <c r="C65" s="17">
        <v>2592168</v>
      </c>
      <c r="D65" s="23">
        <f>ROUND(IF(A65 ='Inflation Constants Table'!$E$1,'Inflation-adj budget items'!C65,('Inflation-adj budget items'!C65)*(_xlfn.XLOOKUP('Inflation-adj budget items'!A65,'Inflation Constants Table'!A:A,'Inflation Constants Table'!B:B,0))),0)</f>
        <v>2799541</v>
      </c>
    </row>
    <row r="66" spans="1:4" ht="15">
      <c r="A66">
        <v>2023</v>
      </c>
      <c r="B66" t="s">
        <v>40</v>
      </c>
      <c r="C66" s="17">
        <v>1066774</v>
      </c>
      <c r="D66" s="23">
        <f>ROUND(IF(A66 ='Inflation Constants Table'!$E$1,'Inflation-adj budget items'!C66,('Inflation-adj budget items'!C66)*(_xlfn.XLOOKUP('Inflation-adj budget items'!A66,'Inflation Constants Table'!A:A,'Inflation Constants Table'!B:B,0))),0)</f>
        <v>1152116</v>
      </c>
    </row>
    <row r="67" spans="1:4" ht="15">
      <c r="A67">
        <v>2023</v>
      </c>
      <c r="B67" t="s">
        <v>41</v>
      </c>
      <c r="C67" s="17">
        <v>6840680</v>
      </c>
      <c r="D67" s="23">
        <f>ROUND(IF(A67 ='Inflation Constants Table'!$E$1,'Inflation-adj budget items'!C67,('Inflation-adj budget items'!C67)*(_xlfn.XLOOKUP('Inflation-adj budget items'!A67,'Inflation Constants Table'!A:A,'Inflation Constants Table'!B:B,0))),0)</f>
        <v>7387934</v>
      </c>
    </row>
    <row r="68" spans="1:4" ht="15">
      <c r="A68">
        <v>2023</v>
      </c>
      <c r="B68" t="s">
        <v>42</v>
      </c>
      <c r="C68" s="17">
        <v>1014107</v>
      </c>
      <c r="D68" s="23">
        <f>ROUND(IF(A68 ='Inflation Constants Table'!$E$1,'Inflation-adj budget items'!C68,('Inflation-adj budget items'!C68)*(_xlfn.XLOOKUP('Inflation-adj budget items'!A68,'Inflation Constants Table'!A:A,'Inflation Constants Table'!B:B,0))),0)</f>
        <v>1095236</v>
      </c>
    </row>
    <row r="69" spans="1:4" ht="15">
      <c r="A69">
        <v>2023</v>
      </c>
      <c r="B69" t="s">
        <v>43</v>
      </c>
      <c r="C69" s="17">
        <v>250000</v>
      </c>
      <c r="D69" s="23">
        <f>ROUND(IF(A69 ='Inflation Constants Table'!$E$1,'Inflation-adj budget items'!C69,('Inflation-adj budget items'!C69)*(_xlfn.XLOOKUP('Inflation-adj budget items'!A69,'Inflation Constants Table'!A:A,'Inflation Constants Table'!B:B,0))),0)</f>
        <v>270000</v>
      </c>
    </row>
    <row r="70" spans="1:4" ht="15">
      <c r="A70">
        <v>2023</v>
      </c>
      <c r="B70" t="s">
        <v>44</v>
      </c>
      <c r="C70" s="17">
        <v>566776527</v>
      </c>
      <c r="D70" s="23">
        <f>ROUND(IF(A70 ='Inflation Constants Table'!$E$1,'Inflation-adj budget items'!C70,('Inflation-adj budget items'!C70)*(_xlfn.XLOOKUP('Inflation-adj budget items'!A70,'Inflation Constants Table'!A:A,'Inflation Constants Table'!B:B,0))),0)</f>
        <v>612118649</v>
      </c>
    </row>
    <row r="71" spans="1:4" ht="15">
      <c r="A71">
        <v>2023</v>
      </c>
      <c r="B71" t="s">
        <v>45</v>
      </c>
      <c r="C71" s="17">
        <v>1510774702</v>
      </c>
      <c r="D71" s="23">
        <f>ROUND(IF(A71 ='Inflation Constants Table'!$E$1,'Inflation-adj budget items'!C71,('Inflation-adj budget items'!C71)*(_xlfn.XLOOKUP('Inflation-adj budget items'!A71,'Inflation Constants Table'!A:A,'Inflation Constants Table'!B:B,0))),0)</f>
        <v>1631636678</v>
      </c>
    </row>
    <row r="72" spans="1:4" ht="15">
      <c r="A72">
        <v>2023</v>
      </c>
      <c r="B72" t="s">
        <v>46</v>
      </c>
      <c r="C72" s="2">
        <v>3759</v>
      </c>
      <c r="D72" s="23" t="s">
        <v>47</v>
      </c>
    </row>
    <row r="73" spans="1:4" ht="15">
      <c r="A73">
        <v>2023</v>
      </c>
      <c r="B73" t="s">
        <v>48</v>
      </c>
      <c r="C73" s="2">
        <v>13369</v>
      </c>
      <c r="D73" s="23" t="s">
        <v>47</v>
      </c>
    </row>
    <row r="74" spans="1:4" ht="15">
      <c r="A74">
        <v>2024</v>
      </c>
      <c r="B74" t="s">
        <v>36</v>
      </c>
      <c r="C74" s="17">
        <v>572313468</v>
      </c>
      <c r="D74" s="23">
        <f>ROUND(IF(A74 ='Inflation Constants Table'!$E$1,'Inflation-adj budget items'!C74,('Inflation-adj budget items'!C74)*(_xlfn.XLOOKUP('Inflation-adj budget items'!A74,'Inflation Constants Table'!A:A,'Inflation Constants Table'!B:B,0))),0)</f>
        <v>600929141</v>
      </c>
    </row>
    <row r="75" spans="1:4" ht="15">
      <c r="A75">
        <v>2024</v>
      </c>
      <c r="B75" t="s">
        <v>37</v>
      </c>
      <c r="C75" s="17">
        <v>20978503</v>
      </c>
      <c r="D75" s="23">
        <f>ROUND(IF(A75 ='Inflation Constants Table'!$E$1,'Inflation-adj budget items'!C75,('Inflation-adj budget items'!C75)*(_xlfn.XLOOKUP('Inflation-adj budget items'!A75,'Inflation Constants Table'!A:A,'Inflation Constants Table'!B:B,0))),0)</f>
        <v>22027428</v>
      </c>
    </row>
    <row r="76" spans="1:4" ht="15">
      <c r="A76">
        <v>2024</v>
      </c>
      <c r="B76" t="s">
        <v>38</v>
      </c>
      <c r="C76" s="17">
        <v>5065567</v>
      </c>
      <c r="D76" s="23">
        <f>ROUND(IF(A76 ='Inflation Constants Table'!$E$1,'Inflation-adj budget items'!C76,('Inflation-adj budget items'!C76)*(_xlfn.XLOOKUP('Inflation-adj budget items'!A76,'Inflation Constants Table'!A:A,'Inflation Constants Table'!B:B,0))),0)</f>
        <v>5318845</v>
      </c>
    </row>
    <row r="77" spans="1:4" ht="15">
      <c r="A77">
        <v>2024</v>
      </c>
      <c r="B77" t="s">
        <v>39</v>
      </c>
      <c r="C77" s="17">
        <v>2728337</v>
      </c>
      <c r="D77" s="23">
        <f>ROUND(IF(A77 ='Inflation Constants Table'!$E$1,'Inflation-adj budget items'!C77,('Inflation-adj budget items'!C77)*(_xlfn.XLOOKUP('Inflation-adj budget items'!A77,'Inflation Constants Table'!A:A,'Inflation Constants Table'!B:B,0))),0)</f>
        <v>2864754</v>
      </c>
    </row>
    <row r="78" spans="1:4" ht="15">
      <c r="A78">
        <v>2024</v>
      </c>
      <c r="B78" t="s">
        <v>40</v>
      </c>
      <c r="C78" s="17">
        <v>1327789</v>
      </c>
      <c r="D78" s="23">
        <f>ROUND(IF(A78 ='Inflation Constants Table'!$E$1,'Inflation-adj budget items'!C78,('Inflation-adj budget items'!C78)*(_xlfn.XLOOKUP('Inflation-adj budget items'!A78,'Inflation Constants Table'!A:A,'Inflation Constants Table'!B:B,0))),0)</f>
        <v>1394178</v>
      </c>
    </row>
    <row r="79" spans="1:4" ht="15">
      <c r="A79">
        <v>2024</v>
      </c>
      <c r="B79" t="s">
        <v>41</v>
      </c>
      <c r="C79" s="17">
        <v>13744388</v>
      </c>
      <c r="D79" s="23">
        <f>ROUND(IF(A79 ='Inflation Constants Table'!$E$1,'Inflation-adj budget items'!C79,('Inflation-adj budget items'!C79)*(_xlfn.XLOOKUP('Inflation-adj budget items'!A79,'Inflation Constants Table'!A:A,'Inflation Constants Table'!B:B,0))),0)</f>
        <v>14431607</v>
      </c>
    </row>
    <row r="80" spans="1:4" ht="15">
      <c r="A80">
        <v>2024</v>
      </c>
      <c r="B80" t="s">
        <v>42</v>
      </c>
      <c r="C80" s="17">
        <v>0</v>
      </c>
      <c r="D80" s="23">
        <f>ROUND(IF(A80 ='Inflation Constants Table'!$E$1,'Inflation-adj budget items'!C80,('Inflation-adj budget items'!C80)*(_xlfn.XLOOKUP('Inflation-adj budget items'!A80,'Inflation Constants Table'!A:A,'Inflation Constants Table'!B:B,0))),0)</f>
        <v>0</v>
      </c>
    </row>
    <row r="81" spans="1:4">
      <c r="A81">
        <v>2024</v>
      </c>
      <c r="B81" t="s">
        <v>43</v>
      </c>
      <c r="C81" s="17">
        <v>8256706</v>
      </c>
      <c r="D81" s="23">
        <f>ROUND(IF(A81 ='Inflation Constants Table'!$E$1,'Inflation-adj budget items'!C81,('Inflation-adj budget items'!C81)*(_xlfn.XLOOKUP('Inflation-adj budget items'!A81,'Inflation Constants Table'!A:A,'Inflation Constants Table'!B:B,0))),0)</f>
        <v>8669541</v>
      </c>
    </row>
    <row r="82" spans="1:4">
      <c r="A82">
        <v>2024</v>
      </c>
      <c r="B82" t="s">
        <v>44</v>
      </c>
      <c r="C82" s="17">
        <v>624414758</v>
      </c>
      <c r="D82" s="23">
        <f>ROUND(IF(A82 ='Inflation Constants Table'!$E$1,'Inflation-adj budget items'!C82,('Inflation-adj budget items'!C82)*(_xlfn.XLOOKUP('Inflation-adj budget items'!A82,'Inflation Constants Table'!A:A,'Inflation Constants Table'!B:B,0))),0)</f>
        <v>655635496</v>
      </c>
    </row>
    <row r="83" spans="1:4">
      <c r="A83">
        <v>2024</v>
      </c>
      <c r="B83" t="s">
        <v>45</v>
      </c>
      <c r="C83" s="17">
        <v>1602461697</v>
      </c>
      <c r="D83" s="23">
        <f>ROUND(IF(A83 ='Inflation Constants Table'!$E$1,'Inflation-adj budget items'!C83,('Inflation-adj budget items'!C83)*(_xlfn.XLOOKUP('Inflation-adj budget items'!A83,'Inflation Constants Table'!A:A,'Inflation Constants Table'!B:B,0))),0)</f>
        <v>1682584782</v>
      </c>
    </row>
    <row r="84" spans="1:4">
      <c r="A84">
        <v>2024</v>
      </c>
      <c r="B84" t="s">
        <v>46</v>
      </c>
      <c r="C84" s="2">
        <v>3893</v>
      </c>
      <c r="D84" s="23" t="s">
        <v>47</v>
      </c>
    </row>
    <row r="85" spans="1:4">
      <c r="A85">
        <v>2024</v>
      </c>
      <c r="B85" t="s">
        <v>48</v>
      </c>
      <c r="C85" s="2">
        <v>13703</v>
      </c>
      <c r="D85" s="23" t="s">
        <v>47</v>
      </c>
    </row>
    <row r="86" spans="1:4">
      <c r="A86">
        <v>2025</v>
      </c>
      <c r="B86" t="s">
        <v>36</v>
      </c>
      <c r="C86" s="17">
        <v>600911767</v>
      </c>
      <c r="D86" s="23">
        <f>ROUND(IF(A86 ='Inflation Constants Table'!$E$1,'Inflation-adj budget items'!C86,('Inflation-adj budget items'!C86)*(_xlfn.XLOOKUP('Inflation-adj budget items'!A86,'Inflation Constants Table'!A:A,'Inflation Constants Table'!B:B,0))),0)</f>
        <v>612930002</v>
      </c>
    </row>
    <row r="87" spans="1:4">
      <c r="A87">
        <v>2025</v>
      </c>
      <c r="B87" t="s">
        <v>37</v>
      </c>
      <c r="C87" s="17">
        <v>24186507</v>
      </c>
      <c r="D87" s="23">
        <f>ROUND(IF(A87 ='Inflation Constants Table'!$E$1,'Inflation-adj budget items'!C87,('Inflation-adj budget items'!C87)*(_xlfn.XLOOKUP('Inflation-adj budget items'!A87,'Inflation Constants Table'!A:A,'Inflation Constants Table'!B:B,0))),0)</f>
        <v>24670237</v>
      </c>
    </row>
    <row r="88" spans="1:4">
      <c r="A88">
        <v>2025</v>
      </c>
      <c r="B88" t="s">
        <v>38</v>
      </c>
      <c r="C88" s="17">
        <v>5146033</v>
      </c>
      <c r="D88" s="23">
        <f>ROUND(IF(A88 ='Inflation Constants Table'!$E$1,'Inflation-adj budget items'!C88,('Inflation-adj budget items'!C88)*(_xlfn.XLOOKUP('Inflation-adj budget items'!A88,'Inflation Constants Table'!A:A,'Inflation Constants Table'!B:B,0))),0)</f>
        <v>5248954</v>
      </c>
    </row>
    <row r="89" spans="1:4">
      <c r="A89">
        <v>2025</v>
      </c>
      <c r="B89" t="s">
        <v>39</v>
      </c>
      <c r="C89" s="17">
        <v>2824166</v>
      </c>
      <c r="D89" s="23">
        <f>ROUND(IF(A89 ='Inflation Constants Table'!$E$1,'Inflation-adj budget items'!C89,('Inflation-adj budget items'!C89)*(_xlfn.XLOOKUP('Inflation-adj budget items'!A89,'Inflation Constants Table'!A:A,'Inflation Constants Table'!B:B,0))),0)</f>
        <v>2880649</v>
      </c>
    </row>
    <row r="90" spans="1:4">
      <c r="A90">
        <v>2025</v>
      </c>
      <c r="B90" t="s">
        <v>40</v>
      </c>
      <c r="C90" s="17">
        <v>1334337</v>
      </c>
      <c r="D90" s="23">
        <f>ROUND(IF(A90 ='Inflation Constants Table'!$E$1,'Inflation-adj budget items'!C90,('Inflation-adj budget items'!C90)*(_xlfn.XLOOKUP('Inflation-adj budget items'!A90,'Inflation Constants Table'!A:A,'Inflation Constants Table'!B:B,0))),0)</f>
        <v>1361024</v>
      </c>
    </row>
    <row r="91" spans="1:4">
      <c r="A91">
        <v>2025</v>
      </c>
      <c r="B91" t="s">
        <v>43</v>
      </c>
      <c r="C91" s="17">
        <v>7723129</v>
      </c>
      <c r="D91" s="23">
        <f>ROUND(IF(A91 ='Inflation Constants Table'!$E$1,'Inflation-adj budget items'!C91,('Inflation-adj budget items'!C91)*(_xlfn.XLOOKUP('Inflation-adj budget items'!A91,'Inflation Constants Table'!A:A,'Inflation Constants Table'!B:B,0))),0)</f>
        <v>7877592</v>
      </c>
    </row>
    <row r="92" spans="1:4">
      <c r="A92">
        <v>2025</v>
      </c>
      <c r="B92" t="s">
        <v>41</v>
      </c>
      <c r="C92" s="17">
        <v>13452849</v>
      </c>
      <c r="D92" s="23">
        <f>ROUND(IF(A92 ='Inflation Constants Table'!$E$1,'Inflation-adj budget items'!C92,('Inflation-adj budget items'!C92)*(_xlfn.XLOOKUP('Inflation-adj budget items'!A92,'Inflation Constants Table'!A:A,'Inflation Constants Table'!B:B,0))),0)</f>
        <v>13721906</v>
      </c>
    </row>
    <row r="93" spans="1:4">
      <c r="A93">
        <v>2025</v>
      </c>
      <c r="B93" t="s">
        <v>42</v>
      </c>
      <c r="C93" s="17">
        <v>0</v>
      </c>
      <c r="D93" s="23">
        <f>ROUND(IF(A93 ='Inflation Constants Table'!$E$1,'Inflation-adj budget items'!C93,('Inflation-adj budget items'!C93)*(_xlfn.XLOOKUP('Inflation-adj budget items'!A93,'Inflation Constants Table'!A:A,'Inflation Constants Table'!B:B,0))),0)</f>
        <v>0</v>
      </c>
    </row>
    <row r="94" spans="1:4">
      <c r="A94">
        <v>2025</v>
      </c>
      <c r="B94" t="s">
        <v>44</v>
      </c>
      <c r="C94" s="17">
        <v>655578788</v>
      </c>
      <c r="D94" s="23">
        <f>ROUND(IF(A94 ='Inflation Constants Table'!$E$1,'Inflation-adj budget items'!C94,('Inflation-adj budget items'!C94)*(_xlfn.XLOOKUP('Inflation-adj budget items'!A94,'Inflation Constants Table'!A:A,'Inflation Constants Table'!B:B,0))),0)</f>
        <v>668690364</v>
      </c>
    </row>
    <row r="95" spans="1:4">
      <c r="A95">
        <v>2025</v>
      </c>
      <c r="B95" t="s">
        <v>45</v>
      </c>
      <c r="C95" s="17">
        <v>1668184106</v>
      </c>
      <c r="D95" s="23">
        <f>ROUND(IF(A95 ='Inflation Constants Table'!$E$1,'Inflation-adj budget items'!C95,('Inflation-adj budget items'!C95)*(_xlfn.XLOOKUP('Inflation-adj budget items'!A95,'Inflation Constants Table'!A:A,'Inflation Constants Table'!B:B,0))),0)</f>
        <v>1701547788</v>
      </c>
    </row>
    <row r="96" spans="1:4">
      <c r="A96">
        <v>2025</v>
      </c>
      <c r="B96" t="s">
        <v>46</v>
      </c>
      <c r="C96" s="21">
        <v>3959</v>
      </c>
      <c r="D96" s="23" t="s">
        <v>47</v>
      </c>
    </row>
    <row r="97" spans="1:4">
      <c r="A97">
        <v>2025</v>
      </c>
      <c r="B97" t="s">
        <v>48</v>
      </c>
      <c r="C97" s="21">
        <v>13839</v>
      </c>
      <c r="D97" s="23" t="s">
        <v>47</v>
      </c>
    </row>
    <row r="98" spans="1:4">
      <c r="A98">
        <v>2026</v>
      </c>
      <c r="B98" t="s">
        <v>36</v>
      </c>
      <c r="C98" s="17">
        <v>631557094</v>
      </c>
      <c r="D98" s="23">
        <f>ROUND(IF(A98 ='Inflation Constants Table'!$E$1,'Inflation-adj budget items'!C98,('Inflation-adj budget items'!C98)*(_xlfn.XLOOKUP('Inflation-adj budget items'!A98,'Inflation Constants Table'!A:A,'Inflation Constants Table'!B:B,0))),0)</f>
        <v>631557094</v>
      </c>
    </row>
    <row r="99" spans="1:4">
      <c r="A99">
        <v>2026</v>
      </c>
      <c r="B99" t="s">
        <v>37</v>
      </c>
      <c r="C99" s="17">
        <v>20429272</v>
      </c>
      <c r="D99" s="23">
        <f>ROUND(IF(A99 ='Inflation Constants Table'!$E$1,'Inflation-adj budget items'!C99,('Inflation-adj budget items'!C99)*(_xlfn.XLOOKUP('Inflation-adj budget items'!A99,'Inflation Constants Table'!A:A,'Inflation Constants Table'!B:B,0))),0)</f>
        <v>20429272</v>
      </c>
    </row>
    <row r="100" spans="1:4">
      <c r="A100">
        <v>2026</v>
      </c>
      <c r="B100" t="s">
        <v>38</v>
      </c>
      <c r="C100" s="17">
        <v>5379279</v>
      </c>
      <c r="D100" s="23">
        <f>ROUND(IF(A100 ='Inflation Constants Table'!$E$1,'Inflation-adj budget items'!C100,('Inflation-adj budget items'!C100)*(_xlfn.XLOOKUP('Inflation-adj budget items'!A100,'Inflation Constants Table'!A:A,'Inflation Constants Table'!B:B,0))),0)</f>
        <v>5379279</v>
      </c>
    </row>
    <row r="101" spans="1:4">
      <c r="A101">
        <v>2026</v>
      </c>
      <c r="B101" t="s">
        <v>39</v>
      </c>
      <c r="C101" s="17">
        <v>3050522</v>
      </c>
      <c r="D101" s="23">
        <f>ROUND(IF(A101 ='Inflation Constants Table'!$E$1,'Inflation-adj budget items'!C101,('Inflation-adj budget items'!C101)*(_xlfn.XLOOKUP('Inflation-adj budget items'!A101,'Inflation Constants Table'!A:A,'Inflation Constants Table'!B:B,0))),0)</f>
        <v>3050522</v>
      </c>
    </row>
    <row r="102" spans="1:4">
      <c r="A102">
        <v>2026</v>
      </c>
      <c r="B102" t="s">
        <v>40</v>
      </c>
      <c r="C102" s="17">
        <v>1296169</v>
      </c>
      <c r="D102" s="23">
        <f>ROUND(IF(A102 ='Inflation Constants Table'!$E$1,'Inflation-adj budget items'!C102,('Inflation-adj budget items'!C102)*(_xlfn.XLOOKUP('Inflation-adj budget items'!A102,'Inflation Constants Table'!A:A,'Inflation Constants Table'!B:B,0))),0)</f>
        <v>1296169</v>
      </c>
    </row>
    <row r="103" spans="1:4">
      <c r="A103">
        <v>2026</v>
      </c>
      <c r="B103" t="s">
        <v>50</v>
      </c>
      <c r="C103" s="17">
        <v>7534545</v>
      </c>
      <c r="D103" s="23">
        <f>ROUND(IF(A103 ='Inflation Constants Table'!$E$1,'Inflation-adj budget items'!C103,('Inflation-adj budget items'!C103)*(_xlfn.XLOOKUP('Inflation-adj budget items'!A103,'Inflation Constants Table'!A:A,'Inflation Constants Table'!B:B,0))),0)</f>
        <v>7534545</v>
      </c>
    </row>
    <row r="104" spans="1:4">
      <c r="A104">
        <v>2026</v>
      </c>
      <c r="B104" t="s">
        <v>51</v>
      </c>
      <c r="C104" s="17">
        <v>22401379</v>
      </c>
      <c r="D104" s="23">
        <f>ROUND(IF(A104 ='Inflation Constants Table'!$E$1,'Inflation-adj budget items'!C104,('Inflation-adj budget items'!C104)*(_xlfn.XLOOKUP('Inflation-adj budget items'!A104,'Inflation Constants Table'!A:A,'Inflation Constants Table'!B:B,0))),0)</f>
        <v>22401379</v>
      </c>
    </row>
    <row r="105" spans="1:4">
      <c r="A105">
        <v>2026</v>
      </c>
      <c r="B105" t="s">
        <v>41</v>
      </c>
      <c r="C105" s="17">
        <v>12840480</v>
      </c>
      <c r="D105" s="23">
        <f>ROUND(IF(A105 ='Inflation Constants Table'!$E$1,'Inflation-adj budget items'!C105,('Inflation-adj budget items'!C105)*(_xlfn.XLOOKUP('Inflation-adj budget items'!A105,'Inflation Constants Table'!A:A,'Inflation Constants Table'!B:B,0))),0)</f>
        <v>12840480</v>
      </c>
    </row>
    <row r="106" spans="1:4">
      <c r="A106">
        <v>2026</v>
      </c>
      <c r="B106" t="s">
        <v>42</v>
      </c>
      <c r="C106" s="17">
        <v>0</v>
      </c>
      <c r="D106" s="23">
        <f>ROUND(IF(A106 ='Inflation Constants Table'!$E$1,'Inflation-adj budget items'!C106,('Inflation-adj budget items'!C106)*(_xlfn.XLOOKUP('Inflation-adj budget items'!A106,'Inflation Constants Table'!A:A,'Inflation Constants Table'!B:B,0))),0)</f>
        <v>0</v>
      </c>
    </row>
    <row r="107" spans="1:4">
      <c r="A107">
        <v>2026</v>
      </c>
      <c r="B107" t="s">
        <v>44</v>
      </c>
      <c r="C107" s="17">
        <v>704488740</v>
      </c>
      <c r="D107" s="23">
        <f>ROUND(IF(A107 ='Inflation Constants Table'!$E$1,'Inflation-adj budget items'!C107,('Inflation-adj budget items'!C107)*(_xlfn.XLOOKUP('Inflation-adj budget items'!A107,'Inflation Constants Table'!A:A,'Inflation Constants Table'!B:B,0))),0)</f>
        <v>704488740</v>
      </c>
    </row>
    <row r="108" spans="1:4">
      <c r="A108">
        <v>2026</v>
      </c>
      <c r="B108" t="s">
        <v>45</v>
      </c>
      <c r="C108" s="17">
        <v>1695896847</v>
      </c>
      <c r="D108" s="23">
        <f>ROUND(IF(A108 ='Inflation Constants Table'!$E$1,'Inflation-adj budget items'!C108,('Inflation-adj budget items'!C108)*(_xlfn.XLOOKUP('Inflation-adj budget items'!A108,'Inflation Constants Table'!A:A,'Inflation Constants Table'!B:B,0))),0)</f>
        <v>1695896847</v>
      </c>
    </row>
    <row r="109" spans="1:4">
      <c r="A109">
        <v>2026</v>
      </c>
      <c r="B109" t="s">
        <v>46</v>
      </c>
      <c r="C109" s="21">
        <v>4085</v>
      </c>
      <c r="D109" s="23" t="s">
        <v>47</v>
      </c>
    </row>
    <row r="110" spans="1:4">
      <c r="A110">
        <v>2026</v>
      </c>
      <c r="B110" t="s">
        <v>48</v>
      </c>
      <c r="C110" s="21">
        <v>13739</v>
      </c>
      <c r="D110" s="23" t="s">
        <v>47</v>
      </c>
    </row>
  </sheetData>
  <autoFilter ref="A1:D97" xr:uid="{6C1F6555-8A7C-4506-8E7A-2706C02CA71D}">
    <sortState xmlns:xlrd2="http://schemas.microsoft.com/office/spreadsheetml/2017/richdata2" ref="A2:D97">
      <sortCondition ref="A1:A97"/>
    </sortState>
  </autoFilter>
  <mergeCells count="1">
    <mergeCell ref="G1:N21"/>
  </mergeCells>
  <hyperlinks>
    <hyperlink ref="L22" r:id="rId1" xr:uid="{D60B8D09-8459-49A3-940F-58020C5BD11B}"/>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0AF86-97E0-4E1B-A94E-CCE1A626B537}">
  <dimension ref="A1:D12"/>
  <sheetViews>
    <sheetView workbookViewId="0">
      <selection activeCell="C4" sqref="C4:C10"/>
    </sheetView>
  </sheetViews>
  <sheetFormatPr defaultRowHeight="14.45"/>
  <cols>
    <col min="1" max="1" width="12.42578125" bestFit="1" customWidth="1"/>
    <col min="2" max="2" width="16" bestFit="1" customWidth="1"/>
    <col min="3" max="3" width="20" customWidth="1"/>
    <col min="4" max="5" width="12.42578125" bestFit="1" customWidth="1"/>
  </cols>
  <sheetData>
    <row r="1" spans="1:4" ht="43.5">
      <c r="A1" s="3" t="s">
        <v>0</v>
      </c>
      <c r="B1" s="1" t="s">
        <v>52</v>
      </c>
      <c r="C1" s="1" t="s">
        <v>53</v>
      </c>
      <c r="D1" s="1" t="s">
        <v>54</v>
      </c>
    </row>
    <row r="2" spans="1:4" ht="15">
      <c r="A2">
        <v>2018</v>
      </c>
      <c r="B2" s="18" cm="1">
        <f t="array" ref="B2">_xlfn.XLOOKUP(1,('Inflation-adj budget items'!A:A=$A2)*('Inflation-adj budget items'!B:B="General Fund"),'Inflation-adj budget items'!D:D,"help")</f>
        <v>579426817</v>
      </c>
      <c r="C2" s="18" cm="1">
        <f t="array" ref="C2">_xlfn.XLOOKUP(1,('Inflation-adj budget items'!A:A=$A2)*('Inflation-adj budget items'!B:B="COSA General Fund"),'Inflation-adj budget items'!D:D,"help")</f>
        <v>1566782579</v>
      </c>
      <c r="D2" s="19">
        <f>B2/C2</f>
        <v>0.36981954277907503</v>
      </c>
    </row>
    <row r="3" spans="1:4" ht="15">
      <c r="A3" s="4">
        <v>2019</v>
      </c>
      <c r="B3" s="18" cm="1">
        <f t="array" ref="B3">_xlfn.XLOOKUP(1,('Inflation-adj budget items'!A:A=$A3)*('Inflation-adj budget items'!B:B="General Fund"),'Inflation-adj budget items'!D:D,"help")</f>
        <v>588672249</v>
      </c>
      <c r="C3" s="18" cm="1">
        <f t="array" ref="C3">_xlfn.XLOOKUP(1,('Inflation-adj budget items'!A:A=$A3)*('Inflation-adj budget items'!B:B="COSA General Fund"),'Inflation-adj budget items'!D:D,"help")</f>
        <v>1626685137</v>
      </c>
      <c r="D3" s="19">
        <f t="shared" ref="D3:D9" si="0">B3/C3</f>
        <v>0.36188456856847767</v>
      </c>
    </row>
    <row r="4" spans="1:4" ht="15">
      <c r="A4" s="4">
        <v>2020</v>
      </c>
      <c r="B4" s="18" cm="1">
        <f t="array" ref="B4">_xlfn.XLOOKUP(1,('Inflation-adj budget items'!A:A=$A4)*('Inflation-adj budget items'!B:B="General Fund"),'Inflation-adj budget items'!D:D,"help")</f>
        <v>603655018</v>
      </c>
      <c r="C4" s="18" cm="1">
        <f t="array" ref="C4">_xlfn.XLOOKUP(1,('Inflation-adj budget items'!A:A=$A4)*('Inflation-adj budget items'!B:B="COSA General Fund"),'Inflation-adj budget items'!D:D,"help")</f>
        <v>1610819494</v>
      </c>
      <c r="D4" s="19">
        <f t="shared" si="0"/>
        <v>0.3747502561575034</v>
      </c>
    </row>
    <row r="5" spans="1:4" ht="15">
      <c r="A5" s="4">
        <v>2021</v>
      </c>
      <c r="B5" s="18" cm="1">
        <f t="array" ref="B5">_xlfn.XLOOKUP(1,('Inflation-adj budget items'!A:A=$A5)*('Inflation-adj budget items'!B:B="General Fund"),'Inflation-adj budget items'!D:D,"help")</f>
        <v>603268578</v>
      </c>
      <c r="C5" s="18" cm="1">
        <f t="array" ref="C5">_xlfn.XLOOKUP(1,('Inflation-adj budget items'!A:A=$A5)*('Inflation-adj budget items'!B:B="COSA General Fund"),'Inflation-adj budget items'!D:D,"help")</f>
        <v>1596310579</v>
      </c>
      <c r="D5" s="19">
        <f t="shared" si="0"/>
        <v>0.37791428932201543</v>
      </c>
    </row>
    <row r="6" spans="1:4" ht="15">
      <c r="A6" s="4">
        <v>2022</v>
      </c>
      <c r="B6" s="18" cm="1">
        <f t="array" ref="B6">_xlfn.XLOOKUP(1,('Inflation-adj budget items'!A:A=$A6)*('Inflation-adj budget items'!B:B="General Fund"),'Inflation-adj budget items'!D:D,"help")</f>
        <v>576489036</v>
      </c>
      <c r="C6" s="18" cm="1">
        <f t="array" ref="C6">_xlfn.XLOOKUP(1,('Inflation-adj budget items'!A:A=$A6)*('Inflation-adj budget items'!B:B="COSA General Fund"),'Inflation-adj budget items'!D:D,"help")</f>
        <v>1561144617</v>
      </c>
      <c r="D6" s="19">
        <f t="shared" si="0"/>
        <v>0.36927330736842301</v>
      </c>
    </row>
    <row r="7" spans="1:4" ht="15">
      <c r="A7" s="4">
        <v>2023</v>
      </c>
      <c r="B7" s="18" cm="1">
        <f t="array" ref="B7">_xlfn.XLOOKUP(1,('Inflation-adj budget items'!A:A=$A7)*('Inflation-adj budget items'!B:B="General Fund"),'Inflation-adj budget items'!D:D,"help")</f>
        <v>571728553</v>
      </c>
      <c r="C7" s="18" cm="1">
        <f t="array" ref="C7">_xlfn.XLOOKUP(1,('Inflation-adj budget items'!A:A=$A7)*('Inflation-adj budget items'!B:B="COSA General Fund"),'Inflation-adj budget items'!D:D,"help")</f>
        <v>1631636678</v>
      </c>
      <c r="D7" s="19">
        <f t="shared" si="0"/>
        <v>0.35040187604804507</v>
      </c>
    </row>
    <row r="8" spans="1:4" ht="15">
      <c r="A8" s="4">
        <v>2024</v>
      </c>
      <c r="B8" s="18" cm="1">
        <f t="array" ref="B8">_xlfn.XLOOKUP(1,('Inflation-adj budget items'!A:A=$A8)*('Inflation-adj budget items'!B:B="General Fund"),'Inflation-adj budget items'!D:D,"help")</f>
        <v>600929141</v>
      </c>
      <c r="C8" s="18" cm="1">
        <f t="array" ref="C8">_xlfn.XLOOKUP(1,('Inflation-adj budget items'!A:A=$A8)*('Inflation-adj budget items'!B:B="COSA General Fund"),'Inflation-adj budget items'!D:D,"help")</f>
        <v>1682584782</v>
      </c>
      <c r="D8" s="19">
        <f t="shared" si="0"/>
        <v>0.35714642580191835</v>
      </c>
    </row>
    <row r="9" spans="1:4">
      <c r="A9">
        <v>2025</v>
      </c>
      <c r="B9" s="18" cm="1">
        <f t="array" ref="B9">_xlfn.XLOOKUP(1,('Inflation-adj budget items'!A:A=$A9)*('Inflation-adj budget items'!B:B="General Fund"),'Inflation-adj budget items'!D:D,"help")</f>
        <v>612930002</v>
      </c>
      <c r="C9" s="18" cm="1">
        <f t="array" ref="C9">_xlfn.XLOOKUP(1,('Inflation-adj budget items'!A:A=$A9)*('Inflation-adj budget items'!B:B="COSA General Fund"),'Inflation-adj budget items'!D:D,"help")</f>
        <v>1701547788</v>
      </c>
      <c r="D9" s="19">
        <f t="shared" si="0"/>
        <v>0.36021909365263149</v>
      </c>
    </row>
    <row r="10" spans="1:4">
      <c r="A10">
        <v>2026</v>
      </c>
      <c r="B10" s="18" cm="1">
        <f t="array" ref="B10">_xlfn.XLOOKUP(1,('Inflation-adj budget items'!A:A=$A10)*('Inflation-adj budget items'!B:B="General Fund"),'Inflation-adj budget items'!D:D,"help")</f>
        <v>631557094</v>
      </c>
      <c r="C10" s="18" cm="1">
        <f t="array" ref="C10">_xlfn.XLOOKUP(1,('Inflation-adj budget items'!A:A=$A10)*('Inflation-adj budget items'!B:B="COSA General Fund"),'Inflation-adj budget items'!D:D,"help")</f>
        <v>1695896847</v>
      </c>
      <c r="D10" s="19">
        <f t="shared" ref="D10" si="1">B10/C10</f>
        <v>0.37240301208013271</v>
      </c>
    </row>
    <row r="11" spans="1:4">
      <c r="B11" s="18"/>
    </row>
    <row r="12" spans="1:4">
      <c r="B12" s="18"/>
    </row>
  </sheetData>
  <autoFilter ref="A1:D1" xr:uid="{68A0AF86-97E0-4E1B-A94E-CCE1A626B537}">
    <sortState xmlns:xlrd2="http://schemas.microsoft.com/office/spreadsheetml/2017/richdata2" ref="A2:D9">
      <sortCondition ref="A1"/>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AFA36-06A0-4884-9798-BDED806C3778}">
  <dimension ref="A1:E10"/>
  <sheetViews>
    <sheetView workbookViewId="0">
      <selection activeCell="C2" sqref="C2"/>
    </sheetView>
  </sheetViews>
  <sheetFormatPr defaultRowHeight="14.45"/>
  <cols>
    <col min="2" max="2" width="10.5703125" bestFit="1" customWidth="1"/>
    <col min="3" max="3" width="16.140625" customWidth="1"/>
    <col min="4" max="4" width="10.85546875" bestFit="1" customWidth="1"/>
    <col min="5" max="5" width="16.5703125" bestFit="1" customWidth="1"/>
  </cols>
  <sheetData>
    <row r="1" spans="1:5">
      <c r="A1" t="s">
        <v>0</v>
      </c>
      <c r="B1" t="s">
        <v>55</v>
      </c>
      <c r="C1" t="s">
        <v>56</v>
      </c>
      <c r="D1" t="s">
        <v>57</v>
      </c>
      <c r="E1" t="s">
        <v>58</v>
      </c>
    </row>
    <row r="2" spans="1:5">
      <c r="A2">
        <v>2018</v>
      </c>
      <c r="B2" s="2" cm="1">
        <f t="array" ref="B2">_xlfn.XLOOKUP(1,('Inflation-adj budget items'!A:A=$A2)*('Inflation-adj budget items'!B:B="SAPD Authorized Positions"),'Inflation-adj budget items'!C:C,"help")</f>
        <v>3561</v>
      </c>
      <c r="C2" s="2">
        <f>D2-B2</f>
        <v>8670</v>
      </c>
      <c r="D2" s="2" cm="1">
        <f t="array" ref="D2">_xlfn.XLOOKUP(1,('Inflation-adj budget items'!A:A=$A2)*('Inflation-adj budget items'!B:B="COSA Total Authorized Positions"),'Inflation-adj budget items'!C:C,"help")</f>
        <v>12231</v>
      </c>
      <c r="E2" s="19">
        <f>B2/D2</f>
        <v>0.29114545008584741</v>
      </c>
    </row>
    <row r="3" spans="1:5">
      <c r="A3">
        <v>2019</v>
      </c>
      <c r="B3" s="2" cm="1">
        <f t="array" ref="B3">_xlfn.XLOOKUP(1,('Inflation-adj budget items'!A:A=$A3)*('Inflation-adj budget items'!B:B="SAPD Authorized Positions"),'Inflation-adj budget items'!C:C,"help")</f>
        <v>3622</v>
      </c>
      <c r="C3" s="2">
        <f t="shared" ref="C3:C10" si="0">D3-B3</f>
        <v>8752</v>
      </c>
      <c r="D3" s="2" cm="1">
        <f t="array" ref="D3">_xlfn.XLOOKUP(1,('Inflation-adj budget items'!A:A=$A3)*('Inflation-adj budget items'!B:B="COSA Total Authorized Positions"),'Inflation-adj budget items'!C:C,"help")</f>
        <v>12374</v>
      </c>
      <c r="E3" s="19">
        <f t="shared" ref="E3:E9" si="1">B3/D3</f>
        <v>0.2927105220623889</v>
      </c>
    </row>
    <row r="4" spans="1:5">
      <c r="A4">
        <v>2020</v>
      </c>
      <c r="B4" s="2" cm="1">
        <f t="array" ref="B4">_xlfn.XLOOKUP(1,('Inflation-adj budget items'!A:A=$A4)*('Inflation-adj budget items'!B:B="SAPD Authorized Positions"),'Inflation-adj budget items'!C:C,"help")</f>
        <v>3637</v>
      </c>
      <c r="C4" s="2">
        <f t="shared" si="0"/>
        <v>8871</v>
      </c>
      <c r="D4" s="2" cm="1">
        <f t="array" ref="D4">_xlfn.XLOOKUP(1,('Inflation-adj budget items'!A:A=$A4)*('Inflation-adj budget items'!B:B="COSA Total Authorized Positions"),'Inflation-adj budget items'!C:C,"help")</f>
        <v>12508</v>
      </c>
      <c r="E4" s="19">
        <f t="shared" si="1"/>
        <v>0.29077390470099135</v>
      </c>
    </row>
    <row r="5" spans="1:5">
      <c r="A5">
        <v>2021</v>
      </c>
      <c r="B5" s="2" cm="1">
        <f t="array" ref="B5">_xlfn.XLOOKUP(1,('Inflation-adj budget items'!A:A=$A5)*('Inflation-adj budget items'!B:B="SAPD Authorized Positions"),'Inflation-adj budget items'!C:C,"help")</f>
        <v>3653</v>
      </c>
      <c r="C5" s="2">
        <f t="shared" si="0"/>
        <v>9014</v>
      </c>
      <c r="D5" s="2" cm="1">
        <f t="array" ref="D5">_xlfn.XLOOKUP(1,('Inflation-adj budget items'!A:A=$A5)*('Inflation-adj budget items'!B:B="COSA Total Authorized Positions"),'Inflation-adj budget items'!C:C,"help")</f>
        <v>12667</v>
      </c>
      <c r="E5" s="19">
        <f t="shared" si="1"/>
        <v>0.28838714770663931</v>
      </c>
    </row>
    <row r="6" spans="1:5">
      <c r="A6">
        <v>2022</v>
      </c>
      <c r="B6" s="2" cm="1">
        <f t="array" ref="B6">_xlfn.XLOOKUP(1,('Inflation-adj budget items'!A:A=$A6)*('Inflation-adj budget items'!B:B="SAPD Authorized Positions"),'Inflation-adj budget items'!C:C,"help")</f>
        <v>3673</v>
      </c>
      <c r="C6" s="2">
        <f t="shared" si="0"/>
        <v>9194</v>
      </c>
      <c r="D6" s="2" cm="1">
        <f t="array" ref="D6">_xlfn.XLOOKUP(1,('Inflation-adj budget items'!A:A=$A6)*('Inflation-adj budget items'!B:B="COSA Total Authorized Positions"),'Inflation-adj budget items'!C:C,"help")</f>
        <v>12867</v>
      </c>
      <c r="E6" s="19">
        <f t="shared" si="1"/>
        <v>0.28545892593456129</v>
      </c>
    </row>
    <row r="7" spans="1:5">
      <c r="A7">
        <v>2023</v>
      </c>
      <c r="B7" s="2" cm="1">
        <f t="array" ref="B7">_xlfn.XLOOKUP(1,('Inflation-adj budget items'!A:A=$A7)*('Inflation-adj budget items'!B:B="SAPD Authorized Positions"),'Inflation-adj budget items'!C:C,"help")</f>
        <v>3759</v>
      </c>
      <c r="C7" s="2">
        <f t="shared" si="0"/>
        <v>9610</v>
      </c>
      <c r="D7" s="2" cm="1">
        <f t="array" ref="D7">_xlfn.XLOOKUP(1,('Inflation-adj budget items'!A:A=$A7)*('Inflation-adj budget items'!B:B="COSA Total Authorized Positions"),'Inflation-adj budget items'!C:C,"help")</f>
        <v>13369</v>
      </c>
      <c r="E7" s="19">
        <f t="shared" si="1"/>
        <v>0.28117286259256491</v>
      </c>
    </row>
    <row r="8" spans="1:5">
      <c r="A8">
        <v>2024</v>
      </c>
      <c r="B8" s="2" cm="1">
        <f t="array" ref="B8">_xlfn.XLOOKUP(1,('Inflation-adj budget items'!A:A=$A8)*('Inflation-adj budget items'!B:B="SAPD Authorized Positions"),'Inflation-adj budget items'!C:C,"help")</f>
        <v>3893</v>
      </c>
      <c r="C8" s="2">
        <f t="shared" si="0"/>
        <v>9810</v>
      </c>
      <c r="D8" s="2" cm="1">
        <f t="array" ref="D8">_xlfn.XLOOKUP(1,('Inflation-adj budget items'!A:A=$A8)*('Inflation-adj budget items'!B:B="COSA Total Authorized Positions"),'Inflation-adj budget items'!C:C,"help")</f>
        <v>13703</v>
      </c>
      <c r="E8" s="19">
        <f t="shared" si="1"/>
        <v>0.28409837261913451</v>
      </c>
    </row>
    <row r="9" spans="1:5">
      <c r="A9">
        <v>2025</v>
      </c>
      <c r="B9" s="2" cm="1">
        <f t="array" ref="B9">_xlfn.XLOOKUP(1,('Inflation-adj budget items'!A:A=$A9)*('Inflation-adj budget items'!B:B="SAPD Authorized Positions"),'Inflation-adj budget items'!C:C,"help")</f>
        <v>3959</v>
      </c>
      <c r="C9" s="2">
        <f t="shared" si="0"/>
        <v>9880</v>
      </c>
      <c r="D9" s="2" cm="1">
        <f t="array" ref="D9">_xlfn.XLOOKUP(1,('Inflation-adj budget items'!A:A=$A9)*('Inflation-adj budget items'!B:B="COSA Total Authorized Positions"),'Inflation-adj budget items'!C:C,"help")</f>
        <v>13839</v>
      </c>
      <c r="E9" s="19">
        <f t="shared" si="1"/>
        <v>0.28607558349591733</v>
      </c>
    </row>
    <row r="10" spans="1:5">
      <c r="A10">
        <v>2026</v>
      </c>
      <c r="B10" s="2" cm="1">
        <f t="array" ref="B10">_xlfn.XLOOKUP(1,('Inflation-adj budget items'!A:A=$A10)*('Inflation-adj budget items'!B:B="SAPD Authorized Positions"),'Inflation-adj budget items'!C:C,"help")</f>
        <v>4085</v>
      </c>
      <c r="C10" s="2">
        <f t="shared" si="0"/>
        <v>9654</v>
      </c>
      <c r="D10" s="2" cm="1">
        <f t="array" ref="D10">_xlfn.XLOOKUP(1,('Inflation-adj budget items'!A:A=$A10)*('Inflation-adj budget items'!B:B="COSA Total Authorized Positions"),'Inflation-adj budget items'!C:C,"help")</f>
        <v>13739</v>
      </c>
      <c r="E10" s="19">
        <f t="shared" ref="E10" si="2">B10/D10</f>
        <v>0.29732877210859598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69453-3345-403A-828B-E34961FF4E88}">
  <dimension ref="A1:C9"/>
  <sheetViews>
    <sheetView workbookViewId="0">
      <selection activeCell="C11" sqref="C11"/>
    </sheetView>
  </sheetViews>
  <sheetFormatPr defaultRowHeight="14.45"/>
  <cols>
    <col min="1" max="1" width="9.7109375" customWidth="1"/>
    <col min="2" max="2" width="14.7109375" customWidth="1"/>
    <col min="3" max="3" width="17.42578125" customWidth="1"/>
  </cols>
  <sheetData>
    <row r="1" spans="1:3" ht="15">
      <c r="A1" s="22" t="s">
        <v>27</v>
      </c>
      <c r="B1" s="8" t="s">
        <v>59</v>
      </c>
      <c r="C1" t="s">
        <v>60</v>
      </c>
    </row>
    <row r="2" spans="1:3" ht="15">
      <c r="A2">
        <v>2018</v>
      </c>
      <c r="B2" s="2">
        <v>1530829</v>
      </c>
      <c r="C2" t="s">
        <v>61</v>
      </c>
    </row>
    <row r="3" spans="1:3" ht="15">
      <c r="A3" s="8">
        <v>2019</v>
      </c>
      <c r="B3" s="9">
        <v>1547256</v>
      </c>
      <c r="C3" t="s">
        <v>61</v>
      </c>
    </row>
    <row r="4" spans="1:3">
      <c r="A4" s="8">
        <v>2020</v>
      </c>
      <c r="B4" s="9">
        <v>1567118</v>
      </c>
      <c r="C4" t="s">
        <v>61</v>
      </c>
    </row>
    <row r="5" spans="1:3">
      <c r="A5" s="8">
        <v>2021</v>
      </c>
      <c r="B5" s="9">
        <v>1451853</v>
      </c>
      <c r="C5" t="s">
        <v>61</v>
      </c>
    </row>
    <row r="6" spans="1:3">
      <c r="A6" s="8">
        <v>2022</v>
      </c>
      <c r="B6" s="9">
        <v>1475931</v>
      </c>
      <c r="C6" t="s">
        <v>61</v>
      </c>
    </row>
    <row r="7" spans="1:3" ht="15">
      <c r="A7">
        <v>2023</v>
      </c>
      <c r="B7" s="2">
        <v>1502711</v>
      </c>
      <c r="C7" t="s">
        <v>61</v>
      </c>
    </row>
    <row r="8" spans="1:3" ht="15">
      <c r="A8">
        <v>2024</v>
      </c>
      <c r="B8" s="2">
        <v>1526656</v>
      </c>
      <c r="C8" t="s">
        <v>61</v>
      </c>
    </row>
    <row r="9" spans="1:3" ht="15">
      <c r="A9">
        <v>2025</v>
      </c>
      <c r="B9" s="2">
        <v>1550983</v>
      </c>
      <c r="C9" s="42" t="s">
        <v>62</v>
      </c>
    </row>
  </sheetData>
  <hyperlinks>
    <hyperlink ref="A1" r:id="rId1" xr:uid="{859B7CB5-8847-44BA-84E1-DDB48E8B852D}"/>
    <hyperlink ref="C9" r:id="rId2" xr:uid="{64398A31-F2A4-45DC-955C-0236A8FD49D3}"/>
  </hyperlinks>
  <pageMargins left="0.7" right="0.7" top="0.75" bottom="0.75" header="0.3" footer="0.3"/>
  <pageSetup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D27B-7FF3-49E9-BD4F-FA452A4AFC05}">
  <dimension ref="A1:F16"/>
  <sheetViews>
    <sheetView workbookViewId="0">
      <selection activeCell="F23" sqref="F23"/>
    </sheetView>
  </sheetViews>
  <sheetFormatPr defaultRowHeight="15"/>
  <cols>
    <col min="1" max="1" width="9.140625" customWidth="1"/>
    <col min="2" max="2" width="32" bestFit="1" customWidth="1"/>
    <col min="3" max="3" width="11.85546875" style="28" customWidth="1"/>
    <col min="4" max="4" width="18" customWidth="1"/>
    <col min="5" max="5" width="48.5703125" customWidth="1"/>
    <col min="6" max="6" width="16" style="30" customWidth="1"/>
  </cols>
  <sheetData>
    <row r="1" spans="1:6">
      <c r="A1" s="22" t="s">
        <v>0</v>
      </c>
      <c r="B1" s="6" t="s">
        <v>63</v>
      </c>
      <c r="C1" s="27" t="s">
        <v>64</v>
      </c>
      <c r="D1" s="10" t="s">
        <v>65</v>
      </c>
      <c r="E1" t="s">
        <v>66</v>
      </c>
      <c r="F1" s="30" t="s">
        <v>67</v>
      </c>
    </row>
    <row r="2" spans="1:6" s="38" customFormat="1">
      <c r="A2" s="32">
        <v>2021</v>
      </c>
      <c r="B2" s="33" t="s">
        <v>68</v>
      </c>
      <c r="C2" s="39">
        <v>35495</v>
      </c>
      <c r="D2" s="35">
        <f>ROUND(C2/(_xlfn.XLOOKUP(A2,Population!A:A,Population!B:B)/1000),3)</f>
        <v>24.448</v>
      </c>
      <c r="F2" s="40"/>
    </row>
    <row r="3" spans="1:6" s="38" customFormat="1">
      <c r="A3" s="32">
        <v>2021</v>
      </c>
      <c r="B3" s="33" t="s">
        <v>69</v>
      </c>
      <c r="C3" s="41">
        <v>91344</v>
      </c>
      <c r="D3" s="35">
        <f>ROUND(C3/(_xlfn.XLOOKUP(A3,Population!A:A,Population!B:B)/1000),3)</f>
        <v>62.914999999999999</v>
      </c>
      <c r="F3" s="40"/>
    </row>
    <row r="4" spans="1:6" s="38" customFormat="1">
      <c r="A4" s="32">
        <v>2021</v>
      </c>
      <c r="B4" s="33" t="s">
        <v>70</v>
      </c>
      <c r="C4" s="41">
        <v>11743</v>
      </c>
      <c r="D4" s="35">
        <f>ROUND(C4/(_xlfn.XLOOKUP(A4,Population!A:A,Population!B:B)/1000),3)</f>
        <v>8.0879999999999992</v>
      </c>
      <c r="F4" s="40"/>
    </row>
    <row r="5" spans="1:6">
      <c r="A5" s="11">
        <v>2022</v>
      </c>
      <c r="B5" s="7" t="s">
        <v>68</v>
      </c>
      <c r="C5" s="12">
        <v>36376</v>
      </c>
      <c r="D5" s="26">
        <f>ROUND(C5/(_xlfn.XLOOKUP(A5,Population!A:A,Population!B:B)/1000),3)</f>
        <v>24.646000000000001</v>
      </c>
      <c r="E5" s="29" cm="1">
        <f t="array" ref="E5">1-ROUND((_xlfn.XLOOKUP(1,(A:A=(A5-1))*(B:B=B5),C:C)/C5),6)</f>
        <v>2.4218999999999991E-2</v>
      </c>
      <c r="F5" s="31" cm="1">
        <f t="array" ref="F5">1-ROUND((_xlfn.XLOOKUP(1,(A:A=(A5-1))*(B:B=B5),D:D)/D5),6)</f>
        <v>8.0339999999999856E-3</v>
      </c>
    </row>
    <row r="6" spans="1:6">
      <c r="A6" s="11">
        <v>2022</v>
      </c>
      <c r="B6" s="7" t="s">
        <v>69</v>
      </c>
      <c r="C6" s="13">
        <v>104273</v>
      </c>
      <c r="D6" s="26">
        <f>ROUND(C6/(_xlfn.XLOOKUP(A6,Population!A:A,Population!B:B)/1000),3)</f>
        <v>70.649000000000001</v>
      </c>
      <c r="E6" s="29" cm="1">
        <f t="array" ref="E6">1-ROUND((_xlfn.XLOOKUP(1,(A:A=(A6-1))*(B:B=B6),C:C)/C6),6)</f>
        <v>0.12399199999999999</v>
      </c>
      <c r="F6" s="31" cm="1">
        <f t="array" ref="F6">1-ROUND((_xlfn.XLOOKUP(1,(A:A=(A6-1))*(B:B=B6),D:D)/D6),6)</f>
        <v>0.10947099999999998</v>
      </c>
    </row>
    <row r="7" spans="1:6">
      <c r="A7" s="11">
        <v>2022</v>
      </c>
      <c r="B7" s="7" t="s">
        <v>70</v>
      </c>
      <c r="C7" s="44">
        <v>12326</v>
      </c>
      <c r="D7" s="26">
        <f>ROUND(C7/(_xlfn.XLOOKUP(A7,Population!A:A,Population!B:B)/1000),3)</f>
        <v>8.3510000000000009</v>
      </c>
      <c r="E7" s="29" cm="1">
        <f t="array" ref="E7">1-ROUND((_xlfn.XLOOKUP(1,(A:A=(A7-1))*(B:B=B7),C:C)/C7),6)</f>
        <v>4.7297999999999951E-2</v>
      </c>
      <c r="F7" s="31" cm="1">
        <f t="array" ref="F7">1-ROUND((_xlfn.XLOOKUP(1,(A:A=(A7-1))*(B:B=B7),D:D)/D7),6)</f>
        <v>3.1492999999999993E-2</v>
      </c>
    </row>
    <row r="8" spans="1:6" s="38" customFormat="1">
      <c r="A8" s="32">
        <v>2023</v>
      </c>
      <c r="B8" s="33" t="s">
        <v>68</v>
      </c>
      <c r="C8" s="34">
        <v>34102</v>
      </c>
      <c r="D8" s="35">
        <f>ROUND(C8/(_xlfn.XLOOKUP(A8,Population!A:A,Population!B:B)/1000),3)</f>
        <v>22.693999999999999</v>
      </c>
      <c r="E8" s="36" cm="1">
        <f t="array" ref="E8">1-ROUND((_xlfn.XLOOKUP(1,(A:A=(A8-1))*(B:B=B8),C:C)/C8),6)</f>
        <v>-6.6681999999999908E-2</v>
      </c>
      <c r="F8" s="37" cm="1">
        <f t="array" ref="F8">1-ROUND((_xlfn.XLOOKUP(1,(A:A=(A8-1))*(B:B=B8),D:D)/D8),6)</f>
        <v>-8.6014000000000035E-2</v>
      </c>
    </row>
    <row r="9" spans="1:6" s="38" customFormat="1">
      <c r="A9" s="32">
        <v>2023</v>
      </c>
      <c r="B9" s="33" t="s">
        <v>69</v>
      </c>
      <c r="C9" s="34">
        <v>115411</v>
      </c>
      <c r="D9" s="35">
        <f>ROUND(C9/(_xlfn.XLOOKUP(A9,Population!A:A,Population!B:B)/1000),3)</f>
        <v>76.802000000000007</v>
      </c>
      <c r="E9" s="36" cm="1">
        <f t="array" ref="E9">1-ROUND((_xlfn.XLOOKUP(1,(A:A=(A9-1))*(B:B=B9),C:C)/C9),6)</f>
        <v>9.6507000000000009E-2</v>
      </c>
      <c r="F9" s="37" cm="1">
        <f t="array" ref="F9">1-ROUND((_xlfn.XLOOKUP(1,(A:A=(A9-1))*(B:B=B9),D:D)/D9),6)</f>
        <v>8.0115000000000047E-2</v>
      </c>
    </row>
    <row r="10" spans="1:6" s="38" customFormat="1">
      <c r="A10" s="32">
        <v>2023</v>
      </c>
      <c r="B10" s="33" t="s">
        <v>70</v>
      </c>
      <c r="C10" s="34">
        <v>12509</v>
      </c>
      <c r="D10" s="35">
        <f>ROUND(C10/(_xlfn.XLOOKUP(A10,Population!A:A,Population!B:B)/1000),3)</f>
        <v>8.3239999999999998</v>
      </c>
      <c r="E10" s="36" cm="1">
        <f t="array" ref="E10">1-ROUND((_xlfn.XLOOKUP(1,(A:A=(A10-1))*(B:B=B10),C:C)/C10),6)</f>
        <v>1.4629000000000003E-2</v>
      </c>
      <c r="F10" s="37" cm="1">
        <f t="array" ref="F10">1-ROUND((_xlfn.XLOOKUP(1,(A:A=(A10-1))*(B:B=B10),D:D)/D10),6)</f>
        <v>-3.2440000000000246E-3</v>
      </c>
    </row>
    <row r="11" spans="1:6">
      <c r="A11" s="11">
        <v>2024</v>
      </c>
      <c r="B11" s="7" t="s">
        <v>68</v>
      </c>
      <c r="C11" s="28">
        <v>33810</v>
      </c>
      <c r="D11" s="26">
        <f>ROUND(C11/(_xlfn.XLOOKUP(A11,Population!A:A,Population!B:B)/1000),3)</f>
        <v>22.146000000000001</v>
      </c>
      <c r="E11" s="29" cm="1">
        <f t="array" ref="E11">1-ROUND((_xlfn.XLOOKUP(1,(A:A=(A11-1))*(B:B=B11),C:C)/C11),6)</f>
        <v>-8.6360000000000881E-3</v>
      </c>
      <c r="F11" s="31" cm="1">
        <f t="array" ref="F11">1-ROUND((_xlfn.XLOOKUP(1,(A:A=(A11-1))*(B:B=B11),D:D)/D11),6)</f>
        <v>-2.4745000000000017E-2</v>
      </c>
    </row>
    <row r="12" spans="1:6">
      <c r="A12" s="11">
        <v>2024</v>
      </c>
      <c r="B12" s="7" t="s">
        <v>69</v>
      </c>
      <c r="C12" s="28">
        <v>108653</v>
      </c>
      <c r="D12" s="26">
        <f>ROUND(C12/(_xlfn.XLOOKUP(A12,Population!A:A,Population!B:B)/1000),3)</f>
        <v>71.171000000000006</v>
      </c>
      <c r="E12" s="29" cm="1">
        <f t="array" ref="E12">1-ROUND((_xlfn.XLOOKUP(1,(A:A=(A12-1))*(B:B=B12),C:C)/C12),6)</f>
        <v>-6.2197999999999976E-2</v>
      </c>
      <c r="F12" s="31" cm="1">
        <f t="array" ref="F12">1-ROUND((_xlfn.XLOOKUP(1,(A:A=(A12-1))*(B:B=B12),D:D)/D12),6)</f>
        <v>-7.9118999999999939E-2</v>
      </c>
    </row>
    <row r="13" spans="1:6">
      <c r="A13" s="11">
        <v>2024</v>
      </c>
      <c r="B13" s="7" t="s">
        <v>70</v>
      </c>
      <c r="C13" s="28">
        <v>12994</v>
      </c>
      <c r="D13" s="26">
        <f>ROUND(C13/(_xlfn.XLOOKUP(A13,Population!A:A,Population!B:B)/1000),3)</f>
        <v>8.5109999999999992</v>
      </c>
      <c r="E13" s="29" cm="1">
        <f t="array" ref="E13">1-ROUND((_xlfn.XLOOKUP(1,(A:A=(A13-1))*(B:B=B13),C:C)/C13),6)</f>
        <v>3.7325000000000053E-2</v>
      </c>
      <c r="F13" s="31" cm="1">
        <f t="array" ref="F13">1-ROUND((_xlfn.XLOOKUP(1,(A:A=(A13-1))*(B:B=B13),D:D)/D13),6)</f>
        <v>2.1971999999999992E-2</v>
      </c>
    </row>
    <row r="14" spans="1:6" s="38" customFormat="1">
      <c r="A14" s="43">
        <v>2025</v>
      </c>
      <c r="B14" s="33" t="s">
        <v>68</v>
      </c>
      <c r="C14" s="34">
        <v>31220</v>
      </c>
      <c r="D14" s="35">
        <f>ROUND(C14/(_xlfn.XLOOKUP(A14,Population!A:A,Population!B:B)/1000),3)</f>
        <v>20.129000000000001</v>
      </c>
      <c r="E14" s="36" cm="1">
        <f t="array" ref="E14">1-ROUND((_xlfn.XLOOKUP(1,(A:A=(A14-1))*(B:B=B14),C:C)/C14),6)</f>
        <v>-8.2959999999999923E-2</v>
      </c>
      <c r="F14" s="37" cm="1">
        <f t="array" ref="F14">1-ROUND((_xlfn.XLOOKUP(1,(A:A=(A14-1))*(B:B=B14),D:D)/D14),6)</f>
        <v>-0.10020399999999996</v>
      </c>
    </row>
    <row r="15" spans="1:6" s="38" customFormat="1">
      <c r="A15" s="43">
        <v>2025</v>
      </c>
      <c r="B15" s="33" t="s">
        <v>69</v>
      </c>
      <c r="C15" s="34">
        <v>89663</v>
      </c>
      <c r="D15" s="35">
        <f>ROUND(C15/(_xlfn.XLOOKUP(A15,Population!A:A,Population!B:B)/1000),3)</f>
        <v>57.81</v>
      </c>
      <c r="E15" s="36" cm="1">
        <f t="array" ref="E15">1-ROUND((_xlfn.XLOOKUP(1,(A:A=(A15-1))*(B:B=B15),C:C)/C15),6)</f>
        <v>-0.2117929999999999</v>
      </c>
      <c r="F15" s="37" cm="1">
        <f t="array" ref="F15">1-ROUND((_xlfn.XLOOKUP(1,(A:A=(A15-1))*(B:B=B15),D:D)/D15),6)</f>
        <v>-0.23111900000000007</v>
      </c>
    </row>
    <row r="16" spans="1:6" s="38" customFormat="1">
      <c r="A16" s="43">
        <v>2025</v>
      </c>
      <c r="B16" s="33" t="s">
        <v>70</v>
      </c>
      <c r="C16" s="45">
        <v>15162</v>
      </c>
      <c r="D16" s="35">
        <f>ROUND(C16/(_xlfn.XLOOKUP(A16,Population!A:A,Population!B:B)/1000),3)</f>
        <v>9.7759999999999998</v>
      </c>
      <c r="E16" s="36" cm="1">
        <f t="array" ref="E16">1-ROUND((_xlfn.XLOOKUP(1,(A:A=(A16-1))*(B:B=B16),C:C)/C16),6)</f>
        <v>0.14298900000000003</v>
      </c>
      <c r="F16" s="37" cm="1">
        <f t="array" ref="F16">1-ROUND((_xlfn.XLOOKUP(1,(A:A=(A16-1))*(B:B=B16),D:D)/D16),6)</f>
        <v>0.12939900000000004</v>
      </c>
    </row>
  </sheetData>
  <hyperlinks>
    <hyperlink ref="A1" r:id="rId1" xr:uid="{478BBA6B-8A35-4678-AD6F-A4AFC7478A3E}"/>
    <hyperlink ref="C7" r:id="rId2" display="         12,326 " xr:uid="{E572A5D3-C8AC-4AAB-A8AD-57989EB25133}"/>
    <hyperlink ref="C16" r:id="rId3" display="         15,162 " xr:uid="{9640D2BB-CF28-47E5-B7E7-1AB044CD849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DD414-81A8-4A76-961E-2269DF5A5CB7}">
  <dimension ref="A1:C15"/>
  <sheetViews>
    <sheetView workbookViewId="0">
      <selection activeCell="C10" sqref="C10"/>
    </sheetView>
  </sheetViews>
  <sheetFormatPr defaultRowHeight="14.45"/>
  <cols>
    <col min="1" max="1" width="10.140625" bestFit="1" customWidth="1"/>
    <col min="2" max="2" width="34.5703125" bestFit="1" customWidth="1"/>
    <col min="3" max="3" width="39.140625" bestFit="1" customWidth="1"/>
  </cols>
  <sheetData>
    <row r="1" spans="1:3">
      <c r="A1" s="7" t="s">
        <v>0</v>
      </c>
      <c r="B1" s="8" t="s">
        <v>71</v>
      </c>
      <c r="C1" s="8" t="s">
        <v>72</v>
      </c>
    </row>
    <row r="2" spans="1:3">
      <c r="A2" s="8">
        <v>2019</v>
      </c>
      <c r="B2" s="16">
        <v>6.33</v>
      </c>
      <c r="C2" s="16">
        <v>18.149999999999999</v>
      </c>
    </row>
    <row r="3" spans="1:3">
      <c r="A3" s="8">
        <v>2020</v>
      </c>
      <c r="B3" s="15">
        <v>6.05</v>
      </c>
      <c r="C3" s="15">
        <v>17.45</v>
      </c>
    </row>
    <row r="4" spans="1:3">
      <c r="A4" s="8">
        <v>2021</v>
      </c>
      <c r="B4" s="15">
        <v>6.2</v>
      </c>
      <c r="C4" s="15">
        <v>18.37</v>
      </c>
    </row>
    <row r="5" spans="1:3">
      <c r="A5" s="8">
        <v>2022</v>
      </c>
      <c r="B5" s="15">
        <v>6.24</v>
      </c>
      <c r="C5" s="15">
        <v>19.43</v>
      </c>
    </row>
    <row r="6" spans="1:3">
      <c r="A6" s="8">
        <v>2023</v>
      </c>
      <c r="B6" s="15">
        <v>6.2</v>
      </c>
      <c r="C6" s="15">
        <v>20.11</v>
      </c>
    </row>
    <row r="7" spans="1:3">
      <c r="A7">
        <v>2018</v>
      </c>
      <c r="B7" s="20">
        <v>6.46</v>
      </c>
      <c r="C7" s="20">
        <v>18.05</v>
      </c>
    </row>
    <row r="8" spans="1:3">
      <c r="A8">
        <v>2024</v>
      </c>
      <c r="B8" s="20">
        <v>5.93</v>
      </c>
      <c r="C8" s="20">
        <v>20.16</v>
      </c>
    </row>
    <row r="9" spans="1:3">
      <c r="A9">
        <v>2025</v>
      </c>
      <c r="B9" s="20">
        <v>5.95</v>
      </c>
      <c r="C9" s="20">
        <v>18.920000000000002</v>
      </c>
    </row>
    <row r="10" spans="1:3">
      <c r="B10" s="20"/>
      <c r="C10" s="20"/>
    </row>
    <row r="11" spans="1:3">
      <c r="B11" s="20"/>
      <c r="C11" s="20"/>
    </row>
    <row r="12" spans="1:3">
      <c r="B12" s="20"/>
      <c r="C12" s="20"/>
    </row>
    <row r="13" spans="1:3">
      <c r="B13" s="20"/>
      <c r="C13" s="20"/>
    </row>
    <row r="14" spans="1:3">
      <c r="B14" s="20"/>
      <c r="C14" s="20"/>
    </row>
    <row r="15" spans="1:3">
      <c r="B15" s="20"/>
      <c r="C15" s="2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D76D6-BC9A-4BC6-9C9B-AA1C446E96E2}">
  <dimension ref="A1:C8"/>
  <sheetViews>
    <sheetView workbookViewId="0">
      <selection activeCell="B9" sqref="B9"/>
    </sheetView>
  </sheetViews>
  <sheetFormatPr defaultRowHeight="14.45"/>
  <cols>
    <col min="1" max="1" width="19.85546875" customWidth="1"/>
    <col min="2" max="2" width="30.5703125" customWidth="1"/>
  </cols>
  <sheetData>
    <row r="1" spans="1:3">
      <c r="A1" s="7" t="s">
        <v>0</v>
      </c>
      <c r="B1" s="8" t="s">
        <v>73</v>
      </c>
      <c r="C1" s="8"/>
    </row>
    <row r="2" spans="1:3">
      <c r="A2" s="8">
        <v>2019</v>
      </c>
      <c r="B2" s="9">
        <v>1596737</v>
      </c>
      <c r="C2" s="8"/>
    </row>
    <row r="3" spans="1:3">
      <c r="A3" s="8">
        <v>2020</v>
      </c>
      <c r="B3" s="9">
        <v>1605572</v>
      </c>
      <c r="C3" s="8"/>
    </row>
    <row r="4" spans="1:3">
      <c r="A4" s="8">
        <v>2021</v>
      </c>
      <c r="B4" s="9">
        <v>1660184</v>
      </c>
      <c r="C4" s="8"/>
    </row>
    <row r="5" spans="1:3">
      <c r="A5" s="8">
        <v>2022</v>
      </c>
      <c r="B5" s="9">
        <v>1709894</v>
      </c>
      <c r="C5" s="8"/>
    </row>
    <row r="6" spans="1:3">
      <c r="A6" s="8">
        <v>2023</v>
      </c>
      <c r="B6" s="9">
        <v>1787490</v>
      </c>
      <c r="C6" s="8"/>
    </row>
    <row r="7" spans="1:3">
      <c r="A7">
        <v>2024</v>
      </c>
      <c r="B7" s="2">
        <v>1797422</v>
      </c>
    </row>
    <row r="8" spans="1:3">
      <c r="A8">
        <v>2025</v>
      </c>
      <c r="B8" s="2">
        <v>1834857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20DC9196384A64BAFEB33E7EC162E9B" ma:contentTypeVersion="13" ma:contentTypeDescription="Create a new document." ma:contentTypeScope="" ma:versionID="70c02566a4b0eb379ab4646c9a1bb006">
  <xsd:schema xmlns:xsd="http://www.w3.org/2001/XMLSchema" xmlns:xs="http://www.w3.org/2001/XMLSchema" xmlns:p="http://schemas.microsoft.com/office/2006/metadata/properties" xmlns:ns2="670a6eb8-05b4-4942-9746-536a6a06df09" xmlns:ns3="d223972d-7b89-43f7-8206-89a6a9d2659c" targetNamespace="http://schemas.microsoft.com/office/2006/metadata/properties" ma:root="true" ma:fieldsID="77e1680e43e704405b10a1c653d8c8f9" ns2:_="" ns3:_="">
    <xsd:import namespace="670a6eb8-05b4-4942-9746-536a6a06df09"/>
    <xsd:import namespace="d223972d-7b89-43f7-8206-89a6a9d2659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0a6eb8-05b4-4942-9746-536a6a06df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ef3ddf51-8222-4557-9b88-908a67812cf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23972d-7b89-43f7-8206-89a6a9d2659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a33de93-deb7-48b8-8eb3-cc447ef08f2b}" ma:internalName="TaxCatchAll" ma:showField="CatchAllData" ma:web="d223972d-7b89-43f7-8206-89a6a9d26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0a6eb8-05b4-4942-9746-536a6a06df09">
      <Terms xmlns="http://schemas.microsoft.com/office/infopath/2007/PartnerControls"/>
    </lcf76f155ced4ddcb4097134ff3c332f>
    <TaxCatchAll xmlns="d223972d-7b89-43f7-8206-89a6a9d2659c" xsi:nil="true"/>
  </documentManagement>
</p:properties>
</file>

<file path=customXml/itemProps1.xml><?xml version="1.0" encoding="utf-8"?>
<ds:datastoreItem xmlns:ds="http://schemas.openxmlformats.org/officeDocument/2006/customXml" ds:itemID="{73F77F11-B48C-47D8-B9D3-F98D3FED11D5}"/>
</file>

<file path=customXml/itemProps2.xml><?xml version="1.0" encoding="utf-8"?>
<ds:datastoreItem xmlns:ds="http://schemas.openxmlformats.org/officeDocument/2006/customXml" ds:itemID="{8A1AD726-3C87-434F-AE42-B472064A6A30}"/>
</file>

<file path=customXml/itemProps3.xml><?xml version="1.0" encoding="utf-8"?>
<ds:datastoreItem xmlns:ds="http://schemas.openxmlformats.org/officeDocument/2006/customXml" ds:itemID="{402BD339-BBD7-4B32-9648-1697B04905D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McKieran, Laura C</dc:creator>
  <cp:keywords/>
  <dc:description/>
  <cp:lastModifiedBy/>
  <cp:revision/>
  <dcterms:created xsi:type="dcterms:W3CDTF">2023-02-20T17:21:23Z</dcterms:created>
  <dcterms:modified xsi:type="dcterms:W3CDTF">2026-05-12T18:32:05Z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0x010100720DC9196384A64BAFEB33E7EC162E9B</vt:lpwstr>
  </property>
  <property fmtid="{D5CDD505-2E9C-101B-9397-08002B2CF9AE}" pid="3" name="MediaServiceImageTags">
    <vt:lpwstr/>
  </property>
</Properties>
</file>